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rimay\Desktop\POSAO\OPĆINSKO VIJEĆE\SJEDNICE VIJEĆA novi saziv\8. sjednica\KONAČNO\Klasificirano\"/>
    </mc:Choice>
  </mc:AlternateContent>
  <xr:revisionPtr revIDLastSave="0" documentId="13_ncr:1_{19CC57A0-D0CB-4BE7-967E-B638B6121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. Izmjene programa građenj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1" i="6" l="1"/>
  <c r="E256" i="6" s="1"/>
  <c r="E255" i="6"/>
  <c r="E253" i="6"/>
  <c r="E252" i="6"/>
  <c r="E242" i="6"/>
  <c r="D60" i="6"/>
  <c r="D122" i="6"/>
  <c r="D85" i="6"/>
  <c r="D16" i="6"/>
  <c r="D23" i="6"/>
  <c r="E228" i="6"/>
  <c r="E229" i="6"/>
  <c r="E234" i="6"/>
  <c r="D126" i="6"/>
  <c r="D102" i="6"/>
  <c r="D193" i="6"/>
  <c r="D105" i="6"/>
  <c r="F104" i="6"/>
  <c r="E251" i="6" l="1"/>
  <c r="E254" i="6"/>
  <c r="E250" i="6"/>
  <c r="E243" i="6"/>
  <c r="E244" i="6"/>
  <c r="D68" i="6"/>
  <c r="D161" i="6" l="1"/>
  <c r="F158" i="6" s="1"/>
  <c r="F160" i="6"/>
  <c r="D95" i="6"/>
  <c r="F94" i="6"/>
  <c r="D92" i="6"/>
  <c r="D119" i="6"/>
  <c r="F22" i="6"/>
  <c r="E247" i="6" l="1"/>
  <c r="D143" i="6" l="1"/>
  <c r="D116" i="6"/>
  <c r="F80" i="6"/>
  <c r="E230" i="6" s="1"/>
  <c r="D74" i="6"/>
  <c r="F70" i="6" s="1"/>
  <c r="E227" i="6" s="1"/>
  <c r="D19" i="6"/>
  <c r="D55" i="6"/>
  <c r="D51" i="6"/>
  <c r="F46" i="6" s="1"/>
  <c r="D136" i="6"/>
  <c r="F135" i="6"/>
  <c r="F112" i="6"/>
  <c r="F109" i="6"/>
  <c r="D98" i="6"/>
  <c r="F89" i="6" s="1"/>
  <c r="E231" i="6" s="1"/>
  <c r="F64" i="6"/>
  <c r="F18" i="6"/>
  <c r="D113" i="6"/>
  <c r="F54" i="6"/>
  <c r="E248" i="6" s="1"/>
  <c r="F50" i="6"/>
  <c r="F12" i="6" l="1"/>
  <c r="F188" i="6"/>
  <c r="E233" i="6" s="1"/>
  <c r="F133" i="6"/>
  <c r="E235" i="6" s="1"/>
  <c r="F200" i="6"/>
  <c r="F146" i="6"/>
  <c r="D110" i="6"/>
  <c r="F107" i="6" s="1"/>
  <c r="F97" i="6"/>
  <c r="E246" i="6" s="1"/>
  <c r="F91" i="6"/>
  <c r="F73" i="6"/>
  <c r="F72" i="6"/>
  <c r="F63" i="6"/>
  <c r="E249" i="6" s="1"/>
  <c r="F49" i="6"/>
  <c r="E226" i="6" l="1"/>
  <c r="F172" i="6"/>
  <c r="F10" i="6"/>
  <c r="E232" i="6"/>
  <c r="F44" i="6" l="1"/>
  <c r="F222" i="6" s="1"/>
  <c r="E236" i="6" l="1"/>
</calcChain>
</file>

<file path=xl/sharedStrings.xml><?xml version="1.0" encoding="utf-8"?>
<sst xmlns="http://schemas.openxmlformats.org/spreadsheetml/2006/main" count="369" uniqueCount="206">
  <si>
    <t>Članak 1.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</si>
  <si>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</si>
  <si>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</si>
  <si>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</si>
  <si>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</si>
  <si>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</si>
  <si>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</si>
  <si>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</si>
  <si>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</si>
  <si>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</si>
  <si>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</si>
  <si>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</si>
  <si>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</si>
  <si>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</si>
  <si>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</si>
  <si>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</si>
  <si>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</si>
  <si>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</si>
  <si>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</si>
  <si>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</si>
  <si>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</si>
  <si>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</si>
  <si>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</si>
  <si>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građenje</t>
  </si>
  <si>
    <t>UKUPNO</t>
  </si>
  <si>
    <t>b)</t>
  </si>
  <si>
    <t>R213</t>
  </si>
  <si>
    <t>c)</t>
  </si>
  <si>
    <t>imovinsko pravne radnje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</si>
  <si>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</si>
  <si>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</si>
  <si>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</si>
  <si>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</si>
  <si>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</si>
  <si>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</si>
  <si>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</si>
  <si>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</si>
  <si>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</si>
  <si>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</si>
  <si>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</si>
  <si>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</si>
  <si>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</si>
  <si>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</si>
  <si>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</si>
  <si>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</si>
  <si>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</si>
  <si>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</si>
  <si>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</si>
  <si>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</si>
  <si>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</si>
  <si>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r>
      <rPr>
        <sz val="7"/>
        <rFont val="Arial"/>
        <family val="2"/>
      </rPr>
      <t>projektna dokumentacija</t>
    </r>
  </si>
  <si>
    <t>R253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</si>
  <si>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</si>
  <si>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</si>
  <si>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</si>
  <si>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Ostala gradnja</t>
  </si>
  <si>
    <t>R390</t>
  </si>
  <si>
    <t>R211</t>
  </si>
  <si>
    <t>2.3.</t>
  </si>
  <si>
    <t>JAVNA PARKIRALIŠTA</t>
  </si>
  <si>
    <t>2.4.</t>
  </si>
  <si>
    <t>2.5.</t>
  </si>
  <si>
    <t>JAVNE ZELENE POVRŠINE</t>
  </si>
  <si>
    <t>Uređenje dječjeg igrališta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</si>
  <si>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</si>
  <si>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</si>
  <si>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</si>
  <si>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R252</t>
  </si>
  <si>
    <t>Prometna urbana oprema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</si>
  <si>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</si>
  <si>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</si>
  <si>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</si>
  <si>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</si>
  <si>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</si>
  <si>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</si>
  <si>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R256</t>
  </si>
  <si>
    <t>Ostala ulaganja u izgradnju građevina oborinske odvodnje</t>
  </si>
  <si>
    <t>3.</t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</si>
  <si>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</si>
  <si>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</si>
  <si>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</si>
  <si>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</si>
  <si>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</si>
  <si>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</si>
  <si>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</si>
  <si>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</si>
  <si>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</si>
  <si>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</si>
  <si>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</si>
  <si>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</si>
  <si>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</si>
  <si>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4.5.</t>
    </r>
  </si>
  <si>
    <r>
      <rPr>
        <sz val="7"/>
        <rFont val="Arial"/>
        <family val="2"/>
      </rPr>
      <t>4.6.</t>
    </r>
  </si>
  <si>
    <t>JAVNA RASVJETA</t>
  </si>
  <si>
    <r>
      <rPr>
        <sz val="7"/>
        <rFont val="Arial"/>
        <family val="2"/>
      </rPr>
      <t>4.8.</t>
    </r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</si>
  <si>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</si>
  <si>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</si>
  <si>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</si>
  <si>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IZVOR FINANCIRANJA</t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</si>
  <si>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</si>
  <si>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</si>
  <si>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</si>
  <si>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</si>
  <si>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</si>
  <si>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</si>
  <si>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</si>
  <si>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</si>
  <si>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</si>
  <si>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</si>
  <si>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</si>
  <si>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</si>
  <si>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</si>
  <si>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Članak 3.</t>
  </si>
  <si>
    <t>a) ostali prihodi posebnih namjena</t>
  </si>
  <si>
    <t>b) vodni doprinos</t>
  </si>
  <si>
    <r>
      <rPr>
        <b/>
        <sz val="7"/>
        <rFont val="Times New Roman"/>
        <family val="1"/>
      </rPr>
      <t>UKUPNO</t>
    </r>
  </si>
  <si>
    <t>Članak 4.</t>
  </si>
  <si>
    <t>PREDSJEDNIK</t>
  </si>
  <si>
    <t>3.1.</t>
  </si>
  <si>
    <t>NERAZVRSTANE CESTE</t>
  </si>
  <si>
    <t>projektna dokumentacija</t>
  </si>
  <si>
    <t>d)</t>
  </si>
  <si>
    <t>4.9.</t>
  </si>
  <si>
    <t>4.7.</t>
  </si>
  <si>
    <t xml:space="preserve">Izgradnja nogostupa I.G.Kovačića </t>
  </si>
  <si>
    <t>Izgradnja javne rasvjete u parkovima</t>
  </si>
  <si>
    <t>Ostala ulaganja u javnu rasvjetu - Punat i Stara Baška</t>
  </si>
  <si>
    <t>gradnja</t>
  </si>
  <si>
    <t>c)ostali prihodi od prodaje nefinacijske imovine</t>
  </si>
  <si>
    <t>a) kapitalne pomoći od izvanproračunskog korisnika</t>
  </si>
  <si>
    <t>PROCJENA TROŠKOVA (EUR)</t>
  </si>
  <si>
    <t>PROCJENA TROŠKOVA  (EUR)</t>
  </si>
  <si>
    <t>Izgradnja nerazvrstane ceste SU 12</t>
  </si>
  <si>
    <t>4.</t>
  </si>
  <si>
    <t>komunalni doprinos</t>
  </si>
  <si>
    <t>ostali prihodi od prodaje nefinancijske imovine</t>
  </si>
  <si>
    <t>R215.1</t>
  </si>
  <si>
    <t>ostali prihodi posebne namjene</t>
  </si>
  <si>
    <t>R256.1</t>
  </si>
  <si>
    <t>vodni doprinos</t>
  </si>
  <si>
    <t>Izgradnja javne rasvjete u Ulici Frankopanska</t>
  </si>
  <si>
    <t>e)</t>
  </si>
  <si>
    <t>R413.1</t>
  </si>
  <si>
    <r>
      <t xml:space="preserve">  U skladu sa sadržajem Programa prikazanim u članku 2. troškovi Programa građenja komunalne infrastrukture za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  <charset val="238"/>
      </rPr>
      <t>2025.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</rPr>
      <t>godinu financiraju se sredstvima:</t>
    </r>
  </si>
  <si>
    <t>1.KOMUNALNOG DOPRINOSA</t>
  </si>
  <si>
    <t>3.CIJENE KOMUNALNE USLUGE</t>
  </si>
  <si>
    <t>4.NAKNADE ZA KONCESIJU</t>
  </si>
  <si>
    <t>6.FONDOVA EUROPSKE UNIJE</t>
  </si>
  <si>
    <t>7.UGOVORA, NAKNADA I DRUGIH IZVORA</t>
  </si>
  <si>
    <t>8.DONACIJA</t>
  </si>
  <si>
    <t>2.KOMUNALNE NAKNADE</t>
  </si>
  <si>
    <t>d)opći prihodi i primici</t>
  </si>
  <si>
    <t>b) kapitalne pomoći iz županijskog proračuna</t>
  </si>
  <si>
    <t>Uređenje groblja</t>
  </si>
  <si>
    <t>Izgradnja nerazvrstane ceste SU 15</t>
  </si>
  <si>
    <t>R592</t>
  </si>
  <si>
    <t>Izgradnja nerazvrstane ceste OU 41</t>
  </si>
  <si>
    <t>Izgradnja OU 17</t>
  </si>
  <si>
    <t>Ulaganje u oborinsku odvodnju OU 17</t>
  </si>
  <si>
    <t>Izgradnja javne rasvjete zaobilaznica</t>
  </si>
  <si>
    <t>Izgradnja javne rasvjete OU 17</t>
  </si>
  <si>
    <t>Božićno-novogodišnja rasvjeta</t>
  </si>
  <si>
    <t>GRAĐEVINE I UREĐAJI JAVNE NAMJENE</t>
  </si>
  <si>
    <t>Reciklažno dvorište</t>
  </si>
  <si>
    <t>Tržnica</t>
  </si>
  <si>
    <t>Građevine komunalne infrastrukture koje će se graditi izvan građevinskog područja</t>
  </si>
  <si>
    <r>
      <rPr>
        <sz val="7"/>
        <rFont val="Arial"/>
        <family val="2"/>
      </rPr>
      <t>4.1.</t>
    </r>
  </si>
  <si>
    <t>opći prihodi i primici</t>
  </si>
  <si>
    <t>R215</t>
  </si>
  <si>
    <t>R212.3</t>
  </si>
  <si>
    <t>WC na javnoj površini</t>
  </si>
  <si>
    <t>R682</t>
  </si>
  <si>
    <t>komunalna naknada</t>
  </si>
  <si>
    <t>R359.05</t>
  </si>
  <si>
    <t>R665.2</t>
  </si>
  <si>
    <t>R415.6</t>
  </si>
  <si>
    <t>5. PRORAČUNA OPĆINE PUNAT</t>
  </si>
  <si>
    <t>R659</t>
  </si>
  <si>
    <t>R645.4</t>
  </si>
  <si>
    <t>R645.6</t>
  </si>
  <si>
    <t>članak 2. mijenja se i glasi:</t>
  </si>
  <si>
    <t>I. Izmjene i dopune PROGRAMA
građenja komunalne infrastrukture na području Općine Punat u 2026. godini</t>
  </si>
  <si>
    <t>R415.5</t>
  </si>
  <si>
    <t>R415.01</t>
  </si>
  <si>
    <t>oprema</t>
  </si>
  <si>
    <t>R572</t>
  </si>
  <si>
    <t>f)</t>
  </si>
  <si>
    <t>Izgradnja javne rasvjete na šetinci</t>
  </si>
  <si>
    <t>gradnja - oprema</t>
  </si>
  <si>
    <t xml:space="preserve">            projektna dokumentacija</t>
  </si>
  <si>
    <t xml:space="preserve">            imovinsko pravne radnje</t>
  </si>
  <si>
    <t>kapitalne pomoći državni proračun</t>
  </si>
  <si>
    <t>kapitalne pomoći iz proračuna žup.</t>
  </si>
  <si>
    <t>Izgradnja potpornog zida u Staroj baški</t>
  </si>
  <si>
    <t>R212</t>
  </si>
  <si>
    <t>R212.13</t>
  </si>
  <si>
    <t>R212.12</t>
  </si>
  <si>
    <t>Ove I. Izmjene i dopune Programa stupaju na snagu osmi dan od dana objave   u "Službenim novinama Primorsko-goranske županije".</t>
  </si>
  <si>
    <t>U Programu građenja komunalne infrastrukture na području Općine Punat u 2026. godini ("Službene novine Primorsko - goranske županije", broj 44/25)</t>
  </si>
  <si>
    <t>9. VIŠAK opći prihodi</t>
  </si>
  <si>
    <t>višak opći prihodi</t>
  </si>
  <si>
    <t>Na temelju članka 67. Zakona o komunalnom gospodarstvu ("Narodne  novine" broj 68/18, 110/18, 32/20 i 145/24) i članka 32. Statuta Općine Punat ("Službene  novine Primorsko - goranske županije" broj 36/22), Općinsko vijeće Općine Punat, na 8. sjednici održanoj 6. srpnja  2026. godine, donosi</t>
  </si>
  <si>
    <t>KLASA: 024-05/26-01/3</t>
  </si>
  <si>
    <t>URBROJ:2170-31-01-26-5</t>
  </si>
  <si>
    <t>Punat, 6. srpnja 2026. godine</t>
  </si>
  <si>
    <t>Ivan Orlić, mag.cin.,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</si>
</sst>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37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7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sz val="7"/>
      <name val="Times New Roman"/>
      <family val="2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</font>
    <font>
      <b/>
      <sz val="7"/>
      <color rgb="FF000000"/>
      <name val="Times New Roman"/>
      <family val="2"/>
    </font>
    <font>
      <b/>
      <sz val="7"/>
      <color rgb="FFFF0000"/>
      <name val="Times New Roman"/>
      <family val="1"/>
      <charset val="238"/>
    </font>
    <font>
      <sz val="10"/>
      <color rgb="FF000000"/>
      <name val="Ariel"/>
      <charset val="238"/>
    </font>
    <font>
      <sz val="10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229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/>
    </xf>
    <xf numFmtId="4" fontId="3" fillId="0" borderId="0" xfId="0" applyNumberFormat="1" applyFont="1" applyAlignment="1">
      <alignment horizontal="left" vertical="top" wrapText="1"/>
    </xf>
    <xf numFmtId="164" fontId="7" fillId="2" borderId="0" xfId="0" applyNumberFormat="1" applyFont="1" applyFill="1" applyAlignment="1">
      <alignment horizontal="left" vertical="top" shrinkToFit="1"/>
    </xf>
    <xf numFmtId="0" fontId="0" fillId="2" borderId="0" xfId="0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 vertical="top" shrinkToFi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1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0" fontId="12" fillId="0" borderId="3" xfId="0" applyFont="1" applyBorder="1" applyAlignment="1">
      <alignment horizontal="left" vertical="top" wrapText="1" indent="4"/>
    </xf>
    <xf numFmtId="0" fontId="12" fillId="0" borderId="6" xfId="0" applyFont="1" applyBorder="1" applyAlignment="1">
      <alignment horizontal="left" vertical="top" wrapText="1" indent="4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0" fontId="12" fillId="0" borderId="0" xfId="0" applyFont="1" applyAlignment="1">
      <alignment horizontal="center" vertical="top" wrapText="1"/>
    </xf>
    <xf numFmtId="0" fontId="18" fillId="3" borderId="0" xfId="0" applyFont="1" applyFill="1" applyAlignment="1">
      <alignment horizontal="left" wrapText="1"/>
    </xf>
    <xf numFmtId="4" fontId="12" fillId="3" borderId="0" xfId="0" applyNumberFormat="1" applyFont="1" applyFill="1" applyAlignment="1">
      <alignment horizontal="right" vertical="top" shrinkToFit="1"/>
    </xf>
    <xf numFmtId="4" fontId="18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vertical="top" wrapText="1" indent="4"/>
    </xf>
    <xf numFmtId="4" fontId="10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top" shrinkToFit="1"/>
    </xf>
    <xf numFmtId="0" fontId="18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4" fontId="12" fillId="0" borderId="10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13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" fontId="12" fillId="4" borderId="10" xfId="0" applyNumberFormat="1" applyFont="1" applyFill="1" applyBorder="1" applyAlignment="1">
      <alignment horizontal="right" vertical="top" shrinkToFi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18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4" fontId="10" fillId="2" borderId="0" xfId="0" applyNumberFormat="1" applyFont="1" applyFill="1" applyAlignment="1">
      <alignment horizontal="right" shrinkToFit="1"/>
    </xf>
    <xf numFmtId="0" fontId="0" fillId="0" borderId="0" xfId="0" applyAlignment="1">
      <alignment horizontal="left"/>
    </xf>
    <xf numFmtId="0" fontId="12" fillId="0" borderId="10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4" fontId="10" fillId="0" borderId="6" xfId="0" applyNumberFormat="1" applyFont="1" applyBorder="1" applyAlignment="1">
      <alignment horizontal="right" vertical="top" shrinkToFit="1"/>
    </xf>
    <xf numFmtId="0" fontId="12" fillId="0" borderId="6" xfId="0" applyFont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 indent="6"/>
    </xf>
    <xf numFmtId="0" fontId="0" fillId="0" borderId="1" xfId="0" applyBorder="1" applyAlignment="1">
      <alignment horizontal="left" wrapText="1"/>
    </xf>
    <xf numFmtId="0" fontId="12" fillId="0" borderId="1" xfId="0" applyFont="1" applyBorder="1" applyAlignment="1">
      <alignment horizontal="left" vertical="top" wrapText="1" indent="4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4" fontId="18" fillId="0" borderId="4" xfId="0" applyNumberFormat="1" applyFont="1" applyBorder="1" applyAlignment="1">
      <alignment horizontal="left" wrapText="1"/>
    </xf>
    <xf numFmtId="4" fontId="18" fillId="0" borderId="0" xfId="0" applyNumberFormat="1" applyFont="1" applyAlignment="1">
      <alignment horizontal="left" vertical="center" wrapText="1"/>
    </xf>
    <xf numFmtId="4" fontId="12" fillId="0" borderId="11" xfId="0" applyNumberFormat="1" applyFont="1" applyBorder="1" applyAlignment="1">
      <alignment horizontal="right" vertical="top" shrinkToFit="1"/>
    </xf>
    <xf numFmtId="0" fontId="12" fillId="0" borderId="1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wrapText="1"/>
    </xf>
    <xf numFmtId="0" fontId="12" fillId="0" borderId="6" xfId="0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right" vertical="top" shrinkToFit="1"/>
    </xf>
    <xf numFmtId="4" fontId="12" fillId="0" borderId="4" xfId="0" applyNumberFormat="1" applyFont="1" applyBorder="1" applyAlignment="1">
      <alignment horizontal="center" vertical="top" wrapText="1" shrinkToFi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6"/>
    </xf>
    <xf numFmtId="4" fontId="23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4" fontId="7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13" fillId="0" borderId="1" xfId="0" applyFont="1" applyBorder="1" applyAlignment="1">
      <alignment horizontal="left" vertical="top" wrapText="1" indent="2"/>
    </xf>
    <xf numFmtId="0" fontId="0" fillId="0" borderId="0" xfId="0" applyAlignment="1">
      <alignment horizontal="center" vertical="top"/>
    </xf>
    <xf numFmtId="4" fontId="2" fillId="0" borderId="17" xfId="0" applyNumberFormat="1" applyFont="1" applyBorder="1" applyAlignment="1">
      <alignment horizontal="right" vertical="top" wrapText="1"/>
    </xf>
    <xf numFmtId="0" fontId="25" fillId="0" borderId="19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0" fillId="0" borderId="20" xfId="0" applyBorder="1" applyAlignment="1">
      <alignment horizontal="left" wrapText="1"/>
    </xf>
    <xf numFmtId="0" fontId="6" fillId="0" borderId="21" xfId="0" applyFont="1" applyBorder="1" applyAlignment="1">
      <alignment horizontal="left" vertical="top" wrapText="1"/>
    </xf>
    <xf numFmtId="4" fontId="26" fillId="0" borderId="22" xfId="0" applyNumberFormat="1" applyFont="1" applyBorder="1" applyAlignment="1">
      <alignment horizontal="right" vertical="top" shrinkToFit="1"/>
    </xf>
    <xf numFmtId="4" fontId="0" fillId="0" borderId="23" xfId="0" applyNumberFormat="1" applyBorder="1" applyAlignment="1">
      <alignment horizontal="left" wrapText="1"/>
    </xf>
    <xf numFmtId="0" fontId="6" fillId="0" borderId="23" xfId="0" applyFont="1" applyBorder="1" applyAlignment="1">
      <alignment horizontal="left" vertical="top" wrapText="1"/>
    </xf>
    <xf numFmtId="43" fontId="0" fillId="0" borderId="0" xfId="1" applyFont="1" applyFill="1" applyAlignment="1">
      <alignment horizontal="left" vertical="top"/>
    </xf>
    <xf numFmtId="43" fontId="0" fillId="0" borderId="20" xfId="1" applyFont="1" applyFill="1" applyBorder="1" applyAlignment="1">
      <alignment horizontal="left" wrapText="1"/>
    </xf>
    <xf numFmtId="43" fontId="27" fillId="0" borderId="23" xfId="1" applyFont="1" applyFill="1" applyBorder="1" applyAlignment="1">
      <alignment horizontal="left" vertical="top" wrapText="1"/>
    </xf>
    <xf numFmtId="43" fontId="19" fillId="0" borderId="0" xfId="1" applyFont="1" applyFill="1" applyAlignment="1">
      <alignment horizontal="left" wrapText="1"/>
    </xf>
    <xf numFmtId="43" fontId="28" fillId="0" borderId="20" xfId="1" applyFont="1" applyFill="1" applyBorder="1" applyAlignment="1">
      <alignment horizontal="right" vertical="top" shrinkToFit="1"/>
    </xf>
    <xf numFmtId="43" fontId="0" fillId="0" borderId="23" xfId="1" applyFont="1" applyFill="1" applyBorder="1" applyAlignment="1">
      <alignment horizontal="left" wrapText="1"/>
    </xf>
    <xf numFmtId="0" fontId="6" fillId="0" borderId="16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4" fontId="30" fillId="0" borderId="9" xfId="0" applyNumberFormat="1" applyFont="1" applyBorder="1" applyAlignment="1">
      <alignment horizontal="right" vertical="top" shrinkToFit="1"/>
    </xf>
    <xf numFmtId="0" fontId="17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4" fontId="16" fillId="0" borderId="3" xfId="0" applyNumberFormat="1" applyFont="1" applyBorder="1" applyAlignment="1">
      <alignment horizontal="right" vertical="top" shrinkToFit="1"/>
    </xf>
    <xf numFmtId="0" fontId="13" fillId="0" borderId="0" xfId="0" applyFont="1" applyAlignment="1">
      <alignment horizontal="left" vertical="top" wrapText="1" indent="4"/>
    </xf>
    <xf numFmtId="0" fontId="13" fillId="0" borderId="0" xfId="0" applyFont="1" applyAlignment="1">
      <alignment horizontal="left" vertical="top" wrapText="1" indent="2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4" fontId="19" fillId="0" borderId="0" xfId="0" applyNumberFormat="1" applyFont="1" applyAlignment="1">
      <alignment horizontal="left" wrapText="1"/>
    </xf>
    <xf numFmtId="0" fontId="10" fillId="5" borderId="10" xfId="0" applyFont="1" applyFill="1" applyBorder="1" applyAlignment="1">
      <alignment horizontal="left" vertical="top" wrapText="1"/>
    </xf>
    <xf numFmtId="0" fontId="22" fillId="5" borderId="10" xfId="0" applyFont="1" applyFill="1" applyBorder="1" applyAlignment="1">
      <alignment horizontal="left" wrapText="1"/>
    </xf>
    <xf numFmtId="4" fontId="10" fillId="5" borderId="10" xfId="0" applyNumberFormat="1" applyFont="1" applyFill="1" applyBorder="1" applyAlignment="1">
      <alignment horizontal="right" vertical="top" shrinkToFit="1"/>
    </xf>
    <xf numFmtId="4" fontId="10" fillId="5" borderId="26" xfId="0" applyNumberFormat="1" applyFont="1" applyFill="1" applyBorder="1" applyAlignment="1">
      <alignment horizontal="right" vertical="top" shrinkToFit="1"/>
    </xf>
    <xf numFmtId="0" fontId="10" fillId="5" borderId="26" xfId="0" applyFont="1" applyFill="1" applyBorder="1" applyAlignment="1">
      <alignment horizontal="left" vertical="top" wrapText="1"/>
    </xf>
    <xf numFmtId="0" fontId="22" fillId="5" borderId="26" xfId="0" applyFont="1" applyFill="1" applyBorder="1" applyAlignment="1">
      <alignment horizontal="left" wrapText="1"/>
    </xf>
    <xf numFmtId="164" fontId="7" fillId="6" borderId="0" xfId="0" applyNumberFormat="1" applyFont="1" applyFill="1" applyAlignment="1">
      <alignment horizontal="left" vertical="top" shrinkToFit="1"/>
    </xf>
    <xf numFmtId="4" fontId="18" fillId="6" borderId="0" xfId="0" applyNumberFormat="1" applyFont="1" applyFill="1" applyAlignment="1">
      <alignment horizontal="left" wrapText="1"/>
    </xf>
    <xf numFmtId="0" fontId="0" fillId="6" borderId="0" xfId="0" applyFill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left" vertical="top" wrapText="1"/>
    </xf>
    <xf numFmtId="4" fontId="10" fillId="6" borderId="0" xfId="0" applyNumberFormat="1" applyFont="1" applyFill="1" applyAlignment="1">
      <alignment horizontal="right" vertical="top" shrinkToFi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wrapText="1"/>
    </xf>
    <xf numFmtId="4" fontId="11" fillId="5" borderId="0" xfId="0" applyNumberFormat="1" applyFont="1" applyFill="1" applyAlignment="1">
      <alignment horizontal="right" vertical="top" shrinkToFit="1"/>
    </xf>
    <xf numFmtId="0" fontId="0" fillId="6" borderId="0" xfId="0" applyFill="1" applyAlignment="1">
      <alignment horizontal="left" wrapText="1"/>
    </xf>
    <xf numFmtId="4" fontId="0" fillId="6" borderId="0" xfId="0" applyNumberFormat="1" applyFill="1" applyAlignment="1">
      <alignment horizontal="left" wrapText="1"/>
    </xf>
    <xf numFmtId="4" fontId="7" fillId="6" borderId="0" xfId="0" applyNumberFormat="1" applyFont="1" applyFill="1" applyAlignment="1">
      <alignment horizontal="right" vertical="top" shrinkToFit="1"/>
    </xf>
    <xf numFmtId="0" fontId="11" fillId="0" borderId="0" xfId="0" applyFont="1" applyAlignment="1">
      <alignment horizontal="center" vertical="top" wrapText="1"/>
    </xf>
    <xf numFmtId="0" fontId="18" fillId="5" borderId="0" xfId="0" applyFont="1" applyFill="1" applyAlignment="1">
      <alignment horizontal="left" wrapText="1"/>
    </xf>
    <xf numFmtId="0" fontId="24" fillId="6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 indent="4"/>
    </xf>
    <xf numFmtId="0" fontId="12" fillId="0" borderId="4" xfId="0" applyFont="1" applyBorder="1" applyAlignment="1">
      <alignment horizontal="center" vertical="top" wrapText="1"/>
    </xf>
    <xf numFmtId="4" fontId="12" fillId="0" borderId="8" xfId="0" applyNumberFormat="1" applyFont="1" applyBorder="1" applyAlignment="1">
      <alignment horizontal="right" vertical="top" shrinkToFit="1"/>
    </xf>
    <xf numFmtId="0" fontId="32" fillId="0" borderId="0" xfId="0" applyFont="1" applyAlignment="1">
      <alignment horizontal="left" wrapText="1"/>
    </xf>
    <xf numFmtId="0" fontId="12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shrinkToFit="1"/>
    </xf>
    <xf numFmtId="0" fontId="12" fillId="0" borderId="15" xfId="0" applyFont="1" applyBorder="1" applyAlignment="1">
      <alignment horizontal="left" vertical="top" wrapText="1" indent="4"/>
    </xf>
    <xf numFmtId="0" fontId="12" fillId="0" borderId="13" xfId="0" applyFont="1" applyBorder="1" applyAlignment="1">
      <alignment horizontal="center" vertical="top" wrapText="1"/>
    </xf>
    <xf numFmtId="4" fontId="12" fillId="0" borderId="25" xfId="0" applyNumberFormat="1" applyFont="1" applyBorder="1" applyAlignment="1">
      <alignment horizontal="right" vertical="top" shrinkToFit="1"/>
    </xf>
    <xf numFmtId="0" fontId="13" fillId="0" borderId="4" xfId="0" applyFont="1" applyBorder="1" applyAlignment="1">
      <alignment horizontal="left" vertical="top" wrapText="1" indent="4"/>
    </xf>
    <xf numFmtId="0" fontId="12" fillId="0" borderId="1" xfId="0" applyFont="1" applyBorder="1" applyAlignment="1">
      <alignment horizontal="left" vertical="top" wrapText="1"/>
    </xf>
    <xf numFmtId="4" fontId="25" fillId="0" borderId="13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top"/>
    </xf>
    <xf numFmtId="4" fontId="11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4" fontId="26" fillId="0" borderId="20" xfId="0" applyNumberFormat="1" applyFont="1" applyBorder="1" applyAlignment="1">
      <alignment horizontal="right" vertical="top" shrinkToFit="1"/>
    </xf>
    <xf numFmtId="4" fontId="12" fillId="0" borderId="5" xfId="0" applyNumberFormat="1" applyFont="1" applyBorder="1" applyAlignment="1">
      <alignment horizontal="center" vertical="top" wrapText="1" shrinkToFit="1"/>
    </xf>
    <xf numFmtId="0" fontId="12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" fontId="5" fillId="0" borderId="3" xfId="0" applyNumberFormat="1" applyFont="1" applyBorder="1" applyAlignment="1">
      <alignment horizontal="left" wrapText="1"/>
    </xf>
    <xf numFmtId="0" fontId="12" fillId="0" borderId="12" xfId="0" applyFont="1" applyBorder="1" applyAlignment="1">
      <alignment horizontal="center" vertical="top" wrapText="1"/>
    </xf>
    <xf numFmtId="4" fontId="12" fillId="0" borderId="9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horizontal="center" vertical="top" wrapText="1" shrinkToFit="1"/>
    </xf>
    <xf numFmtId="0" fontId="11" fillId="0" borderId="13" xfId="0" applyFont="1" applyBorder="1" applyAlignment="1">
      <alignment horizontal="center" vertical="top"/>
    </xf>
    <xf numFmtId="4" fontId="12" fillId="0" borderId="27" xfId="0" applyNumberFormat="1" applyFont="1" applyBorder="1" applyAlignment="1">
      <alignment horizontal="right" vertical="top" shrinkToFit="1"/>
    </xf>
    <xf numFmtId="4" fontId="12" fillId="0" borderId="28" xfId="0" applyNumberFormat="1" applyFont="1" applyBorder="1" applyAlignment="1">
      <alignment horizontal="center" vertical="top" wrapText="1" shrinkToFit="1"/>
    </xf>
    <xf numFmtId="4" fontId="12" fillId="0" borderId="11" xfId="0" applyNumberFormat="1" applyFont="1" applyBorder="1" applyAlignment="1">
      <alignment horizontal="center" vertical="top" wrapText="1" shrinkToFit="1"/>
    </xf>
    <xf numFmtId="4" fontId="12" fillId="0" borderId="0" xfId="0" applyNumberFormat="1" applyFont="1" applyAlignment="1">
      <alignment horizontal="center" vertical="top" wrapText="1" shrinkToFit="1"/>
    </xf>
    <xf numFmtId="0" fontId="10" fillId="0" borderId="3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right" vertical="top" shrinkToFit="1"/>
    </xf>
    <xf numFmtId="0" fontId="12" fillId="0" borderId="3" xfId="0" applyFont="1" applyBorder="1" applyAlignment="1">
      <alignment horizontal="left" vertical="top" wrapText="1"/>
    </xf>
    <xf numFmtId="4" fontId="12" fillId="0" borderId="3" xfId="0" applyNumberFormat="1" applyFont="1" applyBorder="1" applyAlignment="1">
      <alignment horizontal="right" vertical="top" shrinkToFit="1"/>
    </xf>
    <xf numFmtId="0" fontId="35" fillId="0" borderId="0" xfId="0" applyFont="1" applyAlignment="1">
      <alignment horizontal="left" vertical="top" wrapText="1" indent="4"/>
    </xf>
    <xf numFmtId="0" fontId="35" fillId="0" borderId="1" xfId="0" applyFont="1" applyBorder="1" applyAlignment="1">
      <alignment horizontal="left" vertical="top" wrapText="1" indent="4"/>
    </xf>
    <xf numFmtId="0" fontId="15" fillId="0" borderId="0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4" fontId="36" fillId="0" borderId="0" xfId="0" applyNumberFormat="1" applyFont="1" applyAlignment="1">
      <alignment horizontal="left" vertical="top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11" fillId="0" borderId="13" xfId="0" applyFont="1" applyBorder="1" applyAlignment="1">
      <alignment horizontal="left" vertical="top"/>
    </xf>
    <xf numFmtId="4" fontId="18" fillId="0" borderId="3" xfId="0" applyNumberFormat="1" applyFont="1" applyBorder="1" applyAlignment="1">
      <alignment horizontal="left" wrapText="1"/>
    </xf>
    <xf numFmtId="4" fontId="12" fillId="0" borderId="28" xfId="0" applyNumberFormat="1" applyFont="1" applyBorder="1" applyAlignment="1">
      <alignment horizontal="right" vertical="top" shrinkToFit="1"/>
    </xf>
    <xf numFmtId="4" fontId="12" fillId="0" borderId="5" xfId="0" applyNumberFormat="1" applyFont="1" applyBorder="1" applyAlignment="1">
      <alignment horizontal="right" wrapText="1"/>
    </xf>
    <xf numFmtId="0" fontId="12" fillId="0" borderId="29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right" vertical="top" wrapText="1"/>
    </xf>
    <xf numFmtId="0" fontId="12" fillId="0" borderId="27" xfId="0" applyFont="1" applyBorder="1" applyAlignment="1">
      <alignment horizontal="center" vertical="top" wrapText="1"/>
    </xf>
    <xf numFmtId="4" fontId="12" fillId="0" borderId="0" xfId="0" applyNumberFormat="1" applyFont="1" applyBorder="1" applyAlignment="1">
      <alignment horizontal="right" vertical="top" shrinkToFit="1"/>
    </xf>
    <xf numFmtId="0" fontId="13" fillId="0" borderId="3" xfId="0" applyFont="1" applyBorder="1" applyAlignment="1">
      <alignment horizontal="left" vertical="top" wrapText="1" indent="4"/>
    </xf>
    <xf numFmtId="0" fontId="12" fillId="0" borderId="3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4" fillId="0" borderId="4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2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0" fillId="6" borderId="0" xfId="0" applyFont="1" applyFill="1" applyAlignment="1">
      <alignment horizontal="left" vertical="top" wrapText="1"/>
    </xf>
    <xf numFmtId="0" fontId="24" fillId="6" borderId="0" xfId="0" applyFont="1" applyFill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0" fillId="5" borderId="26" xfId="0" applyFont="1" applyFill="1" applyBorder="1" applyAlignment="1">
      <alignment horizontal="left" vertical="top" wrapText="1"/>
    </xf>
    <xf numFmtId="0" fontId="22" fillId="5" borderId="26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6"/>
    </xf>
    <xf numFmtId="0" fontId="2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2" borderId="0" xfId="0" applyFill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6AB3-1B07-4843-B410-4B46CD4C2C3C}">
  <dimension ref="A1:J266"/>
  <sheetViews>
    <sheetView tabSelected="1" topLeftCell="A248" zoomScale="136" zoomScaleNormal="136" workbookViewId="0">
      <selection activeCell="E266" sqref="E266"/>
    </sheetView>
  </sheetViews>
  <sheetFormatPr defaultRowHeight="12.75"/>
  <cols>
    <col min="1" max="1" width="7.83203125" style="2" customWidth="1"/>
    <col min="2" max="2" width="32.83203125" style="2" customWidth="1"/>
    <col min="3" max="3" width="11.1640625" style="2" customWidth="1"/>
    <col min="4" max="4" width="23" style="2" customWidth="1"/>
    <col min="5" max="5" width="20.1640625" style="2" customWidth="1"/>
    <col min="6" max="6" width="15.33203125" style="12" customWidth="1"/>
    <col min="7" max="8" width="12.83203125" style="2" bestFit="1" customWidth="1"/>
    <col min="9" max="9" width="12.1640625" style="2" bestFit="1" customWidth="1"/>
    <col min="10" max="10" width="15" style="2" customWidth="1"/>
    <col min="11" max="16384" width="9.33203125" style="2"/>
  </cols>
  <sheetData>
    <row r="1" spans="1:10" ht="17.100000000000001" customHeight="1">
      <c r="A1" s="51"/>
      <c r="B1" s="51"/>
      <c r="C1" s="51"/>
      <c r="D1" s="51"/>
      <c r="E1" s="51"/>
      <c r="F1" s="1"/>
    </row>
    <row r="2" spans="1:10" ht="20.25" customHeight="1">
      <c r="A2" s="198" t="s">
        <v>201</v>
      </c>
      <c r="B2" s="226"/>
      <c r="C2" s="226"/>
      <c r="D2" s="226"/>
      <c r="E2" s="226"/>
      <c r="F2" s="226"/>
    </row>
    <row r="3" spans="1:10" ht="15" customHeight="1">
      <c r="A3" s="44"/>
      <c r="B3" s="45"/>
      <c r="C3" s="45"/>
      <c r="D3" s="45"/>
      <c r="E3" s="45"/>
      <c r="F3" s="3"/>
    </row>
    <row r="4" spans="1:10" ht="29.25" customHeight="1">
      <c r="A4" s="195" t="s">
        <v>181</v>
      </c>
      <c r="B4" s="227"/>
      <c r="C4" s="227"/>
      <c r="D4" s="227"/>
      <c r="E4" s="227"/>
      <c r="F4" s="227"/>
    </row>
    <row r="5" spans="1:10" ht="17.45" customHeight="1">
      <c r="A5" s="195" t="s">
        <v>0</v>
      </c>
      <c r="B5" s="195"/>
      <c r="C5" s="195"/>
      <c r="D5" s="195"/>
      <c r="E5" s="195"/>
      <c r="F5" s="195"/>
    </row>
    <row r="6" spans="1:10" ht="12.75" customHeight="1">
      <c r="A6" s="198" t="s">
        <v>198</v>
      </c>
      <c r="B6" s="198"/>
      <c r="C6" s="198"/>
      <c r="D6" s="198"/>
      <c r="E6" s="198"/>
      <c r="F6" s="198"/>
    </row>
    <row r="7" spans="1:10" ht="12" customHeight="1">
      <c r="A7" s="198" t="s">
        <v>180</v>
      </c>
      <c r="B7" s="198"/>
      <c r="C7" s="198"/>
      <c r="D7" s="198"/>
      <c r="E7" s="198"/>
      <c r="F7" s="198"/>
    </row>
    <row r="8" spans="1:10" ht="19.7" customHeight="1">
      <c r="A8" s="198" t="s">
        <v>11</v>
      </c>
      <c r="B8" s="198"/>
      <c r="C8" s="198"/>
      <c r="D8" s="198"/>
      <c r="E8" s="198"/>
      <c r="F8" s="198"/>
      <c r="H8" s="174"/>
      <c r="I8" s="175"/>
      <c r="J8" s="175"/>
    </row>
    <row r="9" spans="1:10" ht="16.5" customHeight="1">
      <c r="A9" s="4" t="s">
        <v>12</v>
      </c>
      <c r="B9" s="228" t="s">
        <v>13</v>
      </c>
      <c r="C9" s="228"/>
      <c r="D9" s="228"/>
      <c r="E9" s="228"/>
      <c r="F9" s="228"/>
      <c r="H9" s="175"/>
      <c r="I9" s="175"/>
      <c r="J9" s="175"/>
    </row>
    <row r="10" spans="1:10" ht="9.75" customHeight="1">
      <c r="A10" s="5"/>
      <c r="B10" s="5"/>
      <c r="C10" s="5"/>
      <c r="D10" s="5"/>
      <c r="E10" s="50" t="s">
        <v>14</v>
      </c>
      <c r="F10" s="6">
        <f>SUM(F12,F25,F27,F31,F29,F33,F35,F37,F39,F41)</f>
        <v>136500</v>
      </c>
      <c r="H10" s="174"/>
      <c r="I10" s="175"/>
      <c r="J10" s="12"/>
    </row>
    <row r="11" spans="1:10" ht="18" customHeight="1">
      <c r="A11" s="7" t="s">
        <v>15</v>
      </c>
      <c r="B11" s="7" t="s">
        <v>16</v>
      </c>
      <c r="C11" s="8" t="s">
        <v>17</v>
      </c>
      <c r="D11" s="39" t="s">
        <v>131</v>
      </c>
      <c r="E11" s="224" t="s">
        <v>19</v>
      </c>
      <c r="F11" s="224"/>
      <c r="H11" s="174"/>
      <c r="I11" s="175"/>
      <c r="J11" s="12"/>
    </row>
    <row r="12" spans="1:10" ht="12" customHeight="1">
      <c r="A12" s="9" t="s">
        <v>20</v>
      </c>
      <c r="B12" s="9" t="s">
        <v>21</v>
      </c>
      <c r="C12" s="10"/>
      <c r="D12" s="10"/>
      <c r="E12" s="10"/>
      <c r="F12" s="11">
        <f>SUM(D16,D19,D23)</f>
        <v>136500</v>
      </c>
      <c r="H12" s="175"/>
      <c r="J12" s="12"/>
    </row>
    <row r="13" spans="1:10" ht="15" customHeight="1">
      <c r="A13" s="13" t="s">
        <v>22</v>
      </c>
      <c r="B13" s="225" t="s">
        <v>154</v>
      </c>
      <c r="C13" s="225"/>
      <c r="D13" s="225"/>
      <c r="E13" s="14"/>
      <c r="F13" s="15"/>
      <c r="H13" s="175"/>
      <c r="I13" s="175"/>
      <c r="J13" s="12"/>
    </row>
    <row r="14" spans="1:10" ht="15" customHeight="1">
      <c r="A14" s="173"/>
      <c r="B14" s="162" t="s">
        <v>28</v>
      </c>
      <c r="C14" s="151" t="s">
        <v>26</v>
      </c>
      <c r="D14" s="152">
        <v>65000</v>
      </c>
      <c r="E14" s="151" t="s">
        <v>167</v>
      </c>
      <c r="F14" s="152">
        <v>65000</v>
      </c>
      <c r="H14" s="175"/>
      <c r="I14" s="175"/>
      <c r="J14" s="12"/>
    </row>
    <row r="15" spans="1:10" ht="15" customHeight="1">
      <c r="A15" s="37"/>
      <c r="B15" s="162" t="s">
        <v>120</v>
      </c>
      <c r="C15" s="151" t="s">
        <v>51</v>
      </c>
      <c r="D15" s="152">
        <v>25000</v>
      </c>
      <c r="E15" s="151" t="s">
        <v>134</v>
      </c>
      <c r="F15" s="152">
        <v>25000</v>
      </c>
      <c r="G15" s="157"/>
      <c r="H15" s="175"/>
      <c r="I15" s="175"/>
      <c r="J15" s="12"/>
    </row>
    <row r="16" spans="1:10" ht="15" customHeight="1">
      <c r="A16" s="37"/>
      <c r="B16" s="26"/>
      <c r="C16" s="18" t="s">
        <v>24</v>
      </c>
      <c r="D16" s="19">
        <f>SUM(D14:D15)</f>
        <v>90000</v>
      </c>
      <c r="E16" s="59"/>
      <c r="F16" s="36"/>
      <c r="G16" s="157"/>
      <c r="H16" s="175"/>
      <c r="I16" s="175"/>
      <c r="J16" s="12"/>
    </row>
    <row r="17" spans="1:10" ht="15" customHeight="1">
      <c r="A17" s="13" t="s">
        <v>25</v>
      </c>
      <c r="B17" s="225" t="s">
        <v>132</v>
      </c>
      <c r="C17" s="225"/>
      <c r="D17" s="225"/>
      <c r="E17" s="14"/>
      <c r="F17" s="158"/>
      <c r="G17" s="157"/>
      <c r="H17" s="174"/>
      <c r="I17" s="175"/>
      <c r="J17" s="12"/>
    </row>
    <row r="18" spans="1:10" ht="15" customHeight="1">
      <c r="A18" s="37"/>
      <c r="B18" s="145" t="s">
        <v>120</v>
      </c>
      <c r="C18" s="146" t="s">
        <v>51</v>
      </c>
      <c r="D18" s="147">
        <v>7500</v>
      </c>
      <c r="E18" s="155" t="s">
        <v>134</v>
      </c>
      <c r="F18" s="143">
        <f>SUM(D18)</f>
        <v>7500</v>
      </c>
      <c r="G18" s="157"/>
      <c r="H18" s="175"/>
      <c r="I18" s="174"/>
      <c r="J18" s="12"/>
    </row>
    <row r="19" spans="1:10" ht="15" customHeight="1">
      <c r="A19" s="37"/>
      <c r="B19" s="17"/>
      <c r="C19" s="18" t="s">
        <v>24</v>
      </c>
      <c r="D19" s="19">
        <f>SUM(D18:D18)</f>
        <v>7500</v>
      </c>
      <c r="E19" s="156"/>
      <c r="F19" s="36"/>
      <c r="G19" s="157"/>
      <c r="H19" s="175"/>
      <c r="I19" s="174"/>
      <c r="J19" s="12"/>
    </row>
    <row r="20" spans="1:10" ht="15" customHeight="1">
      <c r="A20" s="13" t="s">
        <v>27</v>
      </c>
      <c r="B20" s="225" t="s">
        <v>156</v>
      </c>
      <c r="C20" s="225"/>
      <c r="D20" s="225"/>
      <c r="E20" s="14"/>
      <c r="F20" s="158"/>
      <c r="G20" s="157"/>
      <c r="H20" s="175"/>
      <c r="I20" s="175"/>
    </row>
    <row r="21" spans="1:10" ht="15" customHeight="1">
      <c r="A21" s="173"/>
      <c r="B21" s="181" t="s">
        <v>190</v>
      </c>
      <c r="C21" s="151" t="s">
        <v>26</v>
      </c>
      <c r="D21" s="152">
        <v>35000</v>
      </c>
      <c r="E21" s="151" t="s">
        <v>167</v>
      </c>
      <c r="F21" s="152">
        <v>35000</v>
      </c>
      <c r="G21" s="157"/>
      <c r="H21" s="175"/>
      <c r="I21" s="175"/>
    </row>
    <row r="22" spans="1:10" ht="21.75" customHeight="1">
      <c r="A22" s="37"/>
      <c r="B22" s="145" t="s">
        <v>120</v>
      </c>
      <c r="C22" s="142" t="s">
        <v>51</v>
      </c>
      <c r="D22" s="143">
        <v>4000</v>
      </c>
      <c r="E22" s="155" t="s">
        <v>134</v>
      </c>
      <c r="F22" s="143">
        <f>SUM(D22)</f>
        <v>4000</v>
      </c>
      <c r="G22" s="157"/>
      <c r="H22" s="175"/>
      <c r="I22" s="174"/>
    </row>
    <row r="23" spans="1:10" ht="15" customHeight="1">
      <c r="A23" s="65"/>
      <c r="B23" s="17"/>
      <c r="C23" s="18" t="s">
        <v>24</v>
      </c>
      <c r="D23" s="19">
        <f>SUM(D21:D22)</f>
        <v>39000</v>
      </c>
      <c r="E23" s="59"/>
      <c r="F23" s="43"/>
      <c r="H23" s="12"/>
      <c r="I23" s="12"/>
    </row>
    <row r="24" spans="1:10" ht="19.5" customHeight="1">
      <c r="A24" s="37"/>
      <c r="B24" s="171"/>
      <c r="C24" s="34"/>
      <c r="D24" s="27"/>
      <c r="E24" s="20"/>
      <c r="F24" s="21"/>
    </row>
    <row r="25" spans="1:10" ht="12" customHeight="1">
      <c r="A25" s="46" t="s">
        <v>29</v>
      </c>
      <c r="B25" s="221" t="s">
        <v>30</v>
      </c>
      <c r="C25" s="221"/>
      <c r="D25" s="221"/>
      <c r="E25" s="23"/>
      <c r="F25" s="24">
        <v>0</v>
      </c>
    </row>
    <row r="26" spans="1:10" ht="12.75" customHeight="1">
      <c r="A26" s="37"/>
      <c r="B26" s="54"/>
      <c r="C26" s="54"/>
      <c r="D26" s="54"/>
      <c r="E26" s="47"/>
      <c r="F26" s="25"/>
    </row>
    <row r="27" spans="1:10" ht="12" customHeight="1">
      <c r="A27" s="46" t="s">
        <v>31</v>
      </c>
      <c r="B27" s="46" t="s">
        <v>32</v>
      </c>
      <c r="C27" s="23"/>
      <c r="D27" s="23"/>
      <c r="E27" s="23"/>
      <c r="F27" s="24">
        <v>0</v>
      </c>
    </row>
    <row r="28" spans="1:10" ht="14.25" customHeight="1">
      <c r="A28" s="37"/>
      <c r="B28" s="47"/>
      <c r="C28" s="47"/>
      <c r="D28" s="47"/>
      <c r="E28" s="47"/>
      <c r="F28" s="25"/>
    </row>
    <row r="29" spans="1:10" ht="12" customHeight="1">
      <c r="A29" s="46" t="s">
        <v>33</v>
      </c>
      <c r="B29" s="46" t="s">
        <v>34</v>
      </c>
      <c r="C29" s="23"/>
      <c r="D29" s="23"/>
      <c r="E29" s="23"/>
      <c r="F29" s="24">
        <v>0</v>
      </c>
    </row>
    <row r="30" spans="1:10" ht="9.9499999999999993" customHeight="1">
      <c r="A30" s="37"/>
      <c r="B30" s="47"/>
      <c r="C30" s="47"/>
      <c r="D30" s="47"/>
      <c r="E30" s="47"/>
      <c r="F30" s="25"/>
    </row>
    <row r="31" spans="1:10" ht="12" customHeight="1">
      <c r="A31" s="46" t="s">
        <v>35</v>
      </c>
      <c r="B31" s="46" t="s">
        <v>36</v>
      </c>
      <c r="C31" s="23"/>
      <c r="D31" s="23"/>
      <c r="E31" s="23"/>
      <c r="F31" s="24">
        <v>0</v>
      </c>
    </row>
    <row r="32" spans="1:10" ht="9.9499999999999993" customHeight="1">
      <c r="A32" s="37"/>
      <c r="B32" s="47"/>
      <c r="C32" s="47"/>
      <c r="D32" s="47"/>
      <c r="E32" s="47"/>
      <c r="F32" s="25"/>
    </row>
    <row r="33" spans="1:6" ht="12" customHeight="1">
      <c r="A33" s="46" t="s">
        <v>37</v>
      </c>
      <c r="B33" s="46" t="s">
        <v>38</v>
      </c>
      <c r="C33" s="23"/>
      <c r="D33" s="23"/>
      <c r="E33" s="23"/>
      <c r="F33" s="24">
        <v>0</v>
      </c>
    </row>
    <row r="34" spans="1:6" ht="9.9499999999999993" customHeight="1">
      <c r="A34" s="37"/>
      <c r="B34" s="47"/>
      <c r="C34" s="47"/>
      <c r="D34" s="47"/>
      <c r="E34" s="47"/>
      <c r="F34" s="25"/>
    </row>
    <row r="35" spans="1:6" ht="12" customHeight="1">
      <c r="A35" s="46" t="s">
        <v>39</v>
      </c>
      <c r="B35" s="46" t="s">
        <v>40</v>
      </c>
      <c r="C35" s="23"/>
      <c r="D35" s="23"/>
      <c r="E35" s="23"/>
      <c r="F35" s="24">
        <v>0</v>
      </c>
    </row>
    <row r="36" spans="1:6" ht="9.9499999999999993" customHeight="1">
      <c r="A36" s="37"/>
      <c r="B36" s="26"/>
      <c r="C36" s="22"/>
      <c r="D36" s="21"/>
      <c r="E36" s="22"/>
      <c r="F36" s="21"/>
    </row>
    <row r="37" spans="1:6" ht="12" customHeight="1">
      <c r="A37" s="46" t="s">
        <v>41</v>
      </c>
      <c r="B37" s="46" t="s">
        <v>42</v>
      </c>
      <c r="C37" s="23"/>
      <c r="D37" s="23"/>
      <c r="E37" s="23"/>
      <c r="F37" s="24">
        <v>0</v>
      </c>
    </row>
    <row r="38" spans="1:6" ht="9.9499999999999993" customHeight="1">
      <c r="A38" s="51"/>
      <c r="B38" s="48"/>
      <c r="C38" s="48"/>
      <c r="D38" s="21"/>
      <c r="E38" s="48"/>
      <c r="F38" s="27"/>
    </row>
    <row r="39" spans="1:6" ht="12" customHeight="1">
      <c r="A39" s="52" t="s">
        <v>43</v>
      </c>
      <c r="B39" s="221" t="s">
        <v>44</v>
      </c>
      <c r="C39" s="222"/>
      <c r="D39" s="222"/>
      <c r="E39" s="23"/>
      <c r="F39" s="24">
        <v>0</v>
      </c>
    </row>
    <row r="40" spans="1:6" ht="9.9499999999999993" customHeight="1">
      <c r="A40" s="20"/>
      <c r="B40" s="20"/>
      <c r="C40" s="47"/>
      <c r="D40" s="47"/>
      <c r="E40" s="47"/>
      <c r="F40" s="21"/>
    </row>
    <row r="41" spans="1:6" ht="12" customHeight="1">
      <c r="A41" s="52" t="s">
        <v>45</v>
      </c>
      <c r="B41" s="221" t="s">
        <v>46</v>
      </c>
      <c r="C41" s="222"/>
      <c r="D41" s="222"/>
      <c r="E41" s="23"/>
      <c r="F41" s="24">
        <v>0</v>
      </c>
    </row>
    <row r="42" spans="1:6" ht="9.9499999999999993" customHeight="1">
      <c r="A42" s="28"/>
      <c r="B42" s="20"/>
      <c r="C42" s="49"/>
      <c r="D42" s="49"/>
      <c r="E42" s="47"/>
      <c r="F42" s="21"/>
    </row>
    <row r="43" spans="1:6" ht="12" customHeight="1">
      <c r="A43" s="4" t="s">
        <v>47</v>
      </c>
      <c r="B43" s="223" t="s">
        <v>48</v>
      </c>
      <c r="C43" s="223"/>
      <c r="D43" s="223"/>
      <c r="E43" s="223"/>
      <c r="F43" s="223"/>
    </row>
    <row r="44" spans="1:6" s="58" customFormat="1" ht="16.5" customHeight="1">
      <c r="A44" s="38"/>
      <c r="B44" s="55"/>
      <c r="C44" s="55"/>
      <c r="D44" s="55"/>
      <c r="E44" s="56" t="s">
        <v>14</v>
      </c>
      <c r="F44" s="57">
        <f>SUM(F46,F70,F76,F78,F80,F89,F107,F129,F131,F133)</f>
        <v>791500</v>
      </c>
    </row>
    <row r="45" spans="1:6" ht="21.75" customHeight="1">
      <c r="A45" s="7" t="s">
        <v>15</v>
      </c>
      <c r="B45" s="29" t="s">
        <v>16</v>
      </c>
      <c r="C45" s="8" t="s">
        <v>17</v>
      </c>
      <c r="D45" s="29" t="s">
        <v>130</v>
      </c>
      <c r="E45" s="224" t="s">
        <v>19</v>
      </c>
      <c r="F45" s="224"/>
    </row>
    <row r="46" spans="1:6" ht="12" customHeight="1">
      <c r="A46" s="30" t="s">
        <v>49</v>
      </c>
      <c r="B46" s="9" t="s">
        <v>21</v>
      </c>
      <c r="C46" s="31"/>
      <c r="D46" s="31"/>
      <c r="E46" s="31"/>
      <c r="F46" s="32">
        <f>SUM(D51,D55,D60,D68)</f>
        <v>270000</v>
      </c>
    </row>
    <row r="47" spans="1:6" ht="15" customHeight="1">
      <c r="A47" s="65"/>
      <c r="B47" s="66"/>
      <c r="C47" s="60"/>
      <c r="D47" s="61"/>
      <c r="E47" s="62"/>
      <c r="F47" s="63"/>
    </row>
    <row r="48" spans="1:6" ht="15" customHeight="1">
      <c r="A48" s="35" t="s">
        <v>22</v>
      </c>
      <c r="B48" s="225" t="s">
        <v>124</v>
      </c>
      <c r="C48" s="225"/>
      <c r="D48" s="225"/>
      <c r="E48" s="67"/>
      <c r="F48" s="68"/>
    </row>
    <row r="49" spans="1:8" ht="19.5" customHeight="1">
      <c r="A49" s="37"/>
      <c r="B49" s="137" t="s">
        <v>50</v>
      </c>
      <c r="C49" s="141" t="s">
        <v>51</v>
      </c>
      <c r="D49" s="139">
        <v>20000</v>
      </c>
      <c r="E49" s="142" t="s">
        <v>134</v>
      </c>
      <c r="F49" s="139">
        <f t="shared" ref="F49" si="0">SUM(D49)</f>
        <v>20000</v>
      </c>
    </row>
    <row r="50" spans="1:8" ht="19.5" customHeight="1">
      <c r="A50" s="37"/>
      <c r="B50" s="148" t="s">
        <v>23</v>
      </c>
      <c r="C50" s="141" t="s">
        <v>195</v>
      </c>
      <c r="D50" s="139">
        <v>25000</v>
      </c>
      <c r="E50" s="142" t="s">
        <v>167</v>
      </c>
      <c r="F50" s="139">
        <f t="shared" ref="F50" si="1">SUM(D50)</f>
        <v>25000</v>
      </c>
      <c r="H50" s="12"/>
    </row>
    <row r="51" spans="1:8" ht="15" customHeight="1">
      <c r="A51" s="37"/>
      <c r="B51" s="17"/>
      <c r="C51" s="60" t="s">
        <v>24</v>
      </c>
      <c r="D51" s="61">
        <f>SUM(D49:D50)</f>
        <v>45000</v>
      </c>
      <c r="E51" s="62"/>
      <c r="F51" s="63"/>
    </row>
    <row r="52" spans="1:8" ht="15" customHeight="1">
      <c r="A52" s="65"/>
      <c r="B52" s="17"/>
      <c r="C52" s="60"/>
      <c r="D52" s="61"/>
      <c r="E52" s="62"/>
      <c r="F52" s="63"/>
    </row>
    <row r="53" spans="1:8" ht="15" customHeight="1">
      <c r="A53" s="13" t="s">
        <v>25</v>
      </c>
      <c r="B53" s="216" t="s">
        <v>157</v>
      </c>
      <c r="C53" s="225"/>
      <c r="D53" s="225"/>
      <c r="E53" s="33"/>
      <c r="F53" s="69"/>
    </row>
    <row r="54" spans="1:8" ht="19.5" customHeight="1">
      <c r="A54" s="35"/>
      <c r="B54" s="148" t="s">
        <v>23</v>
      </c>
      <c r="C54" s="141" t="s">
        <v>169</v>
      </c>
      <c r="D54" s="147">
        <v>82000</v>
      </c>
      <c r="E54" s="142" t="s">
        <v>135</v>
      </c>
      <c r="F54" s="147">
        <f>+D54</f>
        <v>82000</v>
      </c>
    </row>
    <row r="55" spans="1:8" ht="15" customHeight="1">
      <c r="A55" s="37"/>
      <c r="B55" s="17"/>
      <c r="C55" s="60" t="s">
        <v>24</v>
      </c>
      <c r="D55" s="61">
        <f>SUM(D54:D54)</f>
        <v>82000</v>
      </c>
      <c r="E55" s="62"/>
      <c r="F55" s="63"/>
    </row>
    <row r="56" spans="1:8" ht="15" customHeight="1">
      <c r="A56" s="65"/>
      <c r="B56" s="66"/>
      <c r="C56" s="60"/>
      <c r="D56" s="61"/>
      <c r="E56" s="62"/>
      <c r="F56" s="63"/>
    </row>
    <row r="57" spans="1:8" ht="15" customHeight="1">
      <c r="A57" s="13" t="s">
        <v>27</v>
      </c>
      <c r="B57" s="216" t="s">
        <v>193</v>
      </c>
      <c r="C57" s="225"/>
      <c r="D57" s="225"/>
      <c r="E57" s="33"/>
      <c r="F57" s="69"/>
    </row>
    <row r="58" spans="1:8" ht="19.5" customHeight="1">
      <c r="A58" s="35"/>
      <c r="B58" s="148" t="s">
        <v>23</v>
      </c>
      <c r="C58" s="190" t="s">
        <v>194</v>
      </c>
      <c r="D58" s="147">
        <v>20000</v>
      </c>
      <c r="E58" s="142" t="s">
        <v>134</v>
      </c>
      <c r="F58" s="147">
        <v>13000</v>
      </c>
    </row>
    <row r="59" spans="1:8" ht="19.5" customHeight="1">
      <c r="A59" s="35"/>
      <c r="B59" s="189"/>
      <c r="C59" s="142" t="s">
        <v>195</v>
      </c>
      <c r="D59" s="188"/>
      <c r="E59" s="142" t="s">
        <v>167</v>
      </c>
      <c r="F59" s="188">
        <v>7000</v>
      </c>
    </row>
    <row r="60" spans="1:8" ht="15" customHeight="1">
      <c r="A60" s="179"/>
      <c r="B60" s="17"/>
      <c r="C60" s="18" t="s">
        <v>24</v>
      </c>
      <c r="D60" s="61">
        <f>SUM(D58:D58)</f>
        <v>20000</v>
      </c>
      <c r="E60" s="62"/>
      <c r="F60" s="63"/>
    </row>
    <row r="61" spans="1:8" ht="15" customHeight="1">
      <c r="A61" s="65"/>
      <c r="B61" s="66"/>
      <c r="C61" s="60"/>
      <c r="D61" s="61"/>
      <c r="E61" s="62"/>
      <c r="F61" s="63"/>
    </row>
    <row r="62" spans="1:8" ht="15" customHeight="1">
      <c r="A62" s="35" t="s">
        <v>121</v>
      </c>
      <c r="B62" s="225" t="s">
        <v>52</v>
      </c>
      <c r="C62" s="225"/>
      <c r="D62" s="225"/>
      <c r="E62" s="67"/>
      <c r="F62" s="68"/>
    </row>
    <row r="63" spans="1:8" ht="18.75" customHeight="1">
      <c r="A63" s="35"/>
      <c r="B63" s="137" t="s">
        <v>28</v>
      </c>
      <c r="C63" s="141" t="s">
        <v>26</v>
      </c>
      <c r="D63" s="139">
        <v>50000</v>
      </c>
      <c r="E63" s="142" t="s">
        <v>167</v>
      </c>
      <c r="F63" s="139">
        <f>SUM(D63)</f>
        <v>50000</v>
      </c>
    </row>
    <row r="64" spans="1:8" ht="15" customHeight="1">
      <c r="A64" s="37"/>
      <c r="B64" s="137" t="s">
        <v>120</v>
      </c>
      <c r="C64" s="141" t="s">
        <v>51</v>
      </c>
      <c r="D64" s="139">
        <v>25000</v>
      </c>
      <c r="E64" s="155" t="s">
        <v>134</v>
      </c>
      <c r="F64" s="139">
        <f>SUM(D64)</f>
        <v>25000</v>
      </c>
    </row>
    <row r="65" spans="1:6" ht="20.25" customHeight="1">
      <c r="A65" s="179"/>
      <c r="B65" s="137" t="s">
        <v>23</v>
      </c>
      <c r="C65" s="141" t="s">
        <v>196</v>
      </c>
      <c r="D65" s="139">
        <v>48000</v>
      </c>
      <c r="E65" s="142" t="s">
        <v>200</v>
      </c>
      <c r="F65" s="139">
        <v>41777.339999999997</v>
      </c>
    </row>
    <row r="66" spans="1:6" ht="20.25" customHeight="1">
      <c r="A66" s="179"/>
      <c r="B66" s="137"/>
      <c r="C66" s="141" t="s">
        <v>195</v>
      </c>
      <c r="D66" s="139"/>
      <c r="E66" s="142" t="s">
        <v>167</v>
      </c>
      <c r="F66" s="139">
        <v>3451.66</v>
      </c>
    </row>
    <row r="67" spans="1:6" ht="20.25" customHeight="1">
      <c r="A67" s="37"/>
      <c r="B67" s="137"/>
      <c r="C67" s="141" t="s">
        <v>169</v>
      </c>
      <c r="D67" s="139"/>
      <c r="E67" s="142" t="s">
        <v>135</v>
      </c>
      <c r="F67" s="139">
        <v>2771</v>
      </c>
    </row>
    <row r="68" spans="1:6" ht="15" customHeight="1">
      <c r="A68" s="65"/>
      <c r="B68" s="17"/>
      <c r="C68" s="60" t="s">
        <v>24</v>
      </c>
      <c r="D68" s="61">
        <f>SUM(D63:D67)</f>
        <v>123000</v>
      </c>
      <c r="E68" s="62"/>
      <c r="F68" s="63"/>
    </row>
    <row r="69" spans="1:6" ht="15" customHeight="1">
      <c r="A69" s="37"/>
      <c r="B69" s="26"/>
      <c r="C69" s="34"/>
      <c r="D69" s="27"/>
      <c r="E69" s="20"/>
      <c r="F69" s="21"/>
    </row>
    <row r="70" spans="1:6" ht="12" customHeight="1">
      <c r="A70" s="115" t="s">
        <v>53</v>
      </c>
      <c r="B70" s="215" t="s">
        <v>54</v>
      </c>
      <c r="C70" s="215"/>
      <c r="D70" s="215"/>
      <c r="E70" s="116"/>
      <c r="F70" s="117">
        <f>SUM(D74)</f>
        <v>50000</v>
      </c>
    </row>
    <row r="71" spans="1:6" ht="15" customHeight="1">
      <c r="A71" s="35" t="s">
        <v>22</v>
      </c>
      <c r="B71" s="214" t="s">
        <v>55</v>
      </c>
      <c r="C71" s="214"/>
      <c r="D71" s="214"/>
      <c r="E71" s="67"/>
      <c r="F71" s="70"/>
    </row>
    <row r="72" spans="1:6" ht="15" customHeight="1">
      <c r="A72" s="37"/>
      <c r="B72" s="148" t="s">
        <v>120</v>
      </c>
      <c r="C72" s="141" t="s">
        <v>56</v>
      </c>
      <c r="D72" s="139">
        <v>20000</v>
      </c>
      <c r="E72" s="159" t="s">
        <v>134</v>
      </c>
      <c r="F72" s="71">
        <f>SUM(D72)</f>
        <v>20000</v>
      </c>
    </row>
    <row r="73" spans="1:6" ht="15" customHeight="1">
      <c r="A73" s="37"/>
      <c r="B73" s="17" t="s">
        <v>23</v>
      </c>
      <c r="C73" s="72" t="s">
        <v>57</v>
      </c>
      <c r="D73" s="71">
        <v>30000</v>
      </c>
      <c r="E73" s="159" t="s">
        <v>134</v>
      </c>
      <c r="F73" s="71">
        <f>SUM(D73)</f>
        <v>30000</v>
      </c>
    </row>
    <row r="74" spans="1:6" ht="15" customHeight="1">
      <c r="A74" s="65"/>
      <c r="B74" s="66"/>
      <c r="C74" s="18" t="s">
        <v>24</v>
      </c>
      <c r="D74" s="19">
        <f>SUM(D72:D73)</f>
        <v>50000</v>
      </c>
      <c r="E74" s="149"/>
      <c r="F74" s="144"/>
    </row>
    <row r="75" spans="1:6" ht="15" customHeight="1">
      <c r="A75" s="37"/>
      <c r="B75" s="26"/>
      <c r="C75" s="34"/>
      <c r="D75" s="27"/>
      <c r="E75" s="20"/>
      <c r="F75" s="21"/>
    </row>
    <row r="76" spans="1:6" ht="12" customHeight="1">
      <c r="A76" s="20" t="s">
        <v>58</v>
      </c>
      <c r="B76" s="210" t="s">
        <v>59</v>
      </c>
      <c r="C76" s="210"/>
      <c r="D76" s="210"/>
      <c r="E76" s="47"/>
      <c r="F76" s="21">
        <v>0</v>
      </c>
    </row>
    <row r="77" spans="1:6" ht="15" customHeight="1">
      <c r="A77" s="37"/>
      <c r="B77" s="26"/>
      <c r="C77" s="34"/>
      <c r="D77" s="27"/>
      <c r="E77" s="20"/>
      <c r="F77" s="21"/>
    </row>
    <row r="78" spans="1:6" ht="12" customHeight="1">
      <c r="A78" s="28" t="s">
        <v>60</v>
      </c>
      <c r="B78" s="20" t="s">
        <v>34</v>
      </c>
      <c r="C78" s="47"/>
      <c r="D78" s="47"/>
      <c r="E78" s="47"/>
      <c r="F78" s="21">
        <v>0</v>
      </c>
    </row>
    <row r="79" spans="1:6" ht="9.9499999999999993" customHeight="1">
      <c r="A79" s="20"/>
      <c r="B79" s="20"/>
      <c r="C79" s="47"/>
      <c r="D79" s="47"/>
      <c r="E79" s="47"/>
      <c r="F79" s="21"/>
    </row>
    <row r="80" spans="1:6" ht="12" customHeight="1">
      <c r="A80" s="115" t="s">
        <v>61</v>
      </c>
      <c r="B80" s="215" t="s">
        <v>62</v>
      </c>
      <c r="C80" s="215"/>
      <c r="D80" s="215"/>
      <c r="E80" s="116"/>
      <c r="F80" s="117">
        <f>SUM(D85,)</f>
        <v>70000</v>
      </c>
    </row>
    <row r="81" spans="1:8" ht="15" customHeight="1">
      <c r="A81" s="13" t="s">
        <v>22</v>
      </c>
      <c r="B81" s="216" t="s">
        <v>63</v>
      </c>
      <c r="C81" s="216"/>
      <c r="D81" s="216"/>
      <c r="E81" s="73"/>
      <c r="F81" s="182"/>
    </row>
    <row r="82" spans="1:8" ht="15" customHeight="1">
      <c r="A82" s="173"/>
      <c r="B82" s="169" t="s">
        <v>189</v>
      </c>
      <c r="C82" s="142" t="s">
        <v>183</v>
      </c>
      <c r="D82" s="186">
        <v>3000</v>
      </c>
      <c r="E82" s="142" t="s">
        <v>167</v>
      </c>
      <c r="F82" s="184">
        <v>3000</v>
      </c>
    </row>
    <row r="83" spans="1:8" ht="22.5" customHeight="1">
      <c r="A83" s="173"/>
      <c r="B83" s="137" t="s">
        <v>188</v>
      </c>
      <c r="C83" s="187" t="s">
        <v>182</v>
      </c>
      <c r="D83" s="163">
        <v>17000</v>
      </c>
      <c r="E83" s="185" t="s">
        <v>191</v>
      </c>
      <c r="F83" s="183">
        <v>17000</v>
      </c>
    </row>
    <row r="84" spans="1:8" ht="15" customHeight="1">
      <c r="A84" s="37"/>
      <c r="B84" s="137" t="s">
        <v>188</v>
      </c>
      <c r="C84" s="141" t="s">
        <v>175</v>
      </c>
      <c r="D84" s="139">
        <v>50000</v>
      </c>
      <c r="E84" s="159" t="s">
        <v>172</v>
      </c>
      <c r="F84" s="71">
        <v>50000</v>
      </c>
    </row>
    <row r="85" spans="1:8" ht="15.75" customHeight="1">
      <c r="A85" s="37"/>
      <c r="B85" s="66"/>
      <c r="C85" s="18" t="s">
        <v>24</v>
      </c>
      <c r="D85" s="19">
        <f>SUM(D82:D84)</f>
        <v>70000</v>
      </c>
      <c r="E85" s="74"/>
      <c r="F85" s="63"/>
    </row>
    <row r="86" spans="1:8" ht="21" customHeight="1">
      <c r="A86" s="37"/>
      <c r="B86" s="26"/>
      <c r="C86" s="34"/>
      <c r="D86" s="27"/>
      <c r="E86" s="22"/>
      <c r="F86" s="21"/>
    </row>
    <row r="87" spans="1:8" ht="21" customHeight="1">
      <c r="A87" s="37"/>
      <c r="B87" s="26"/>
      <c r="C87" s="34"/>
      <c r="D87" s="27"/>
      <c r="E87" s="22"/>
      <c r="F87" s="21"/>
    </row>
    <row r="88" spans="1:8" ht="15" customHeight="1">
      <c r="A88" s="37"/>
      <c r="B88" s="26"/>
      <c r="C88" s="34"/>
      <c r="D88" s="27"/>
      <c r="E88" s="22"/>
      <c r="F88" s="21"/>
    </row>
    <row r="89" spans="1:8" ht="12" customHeight="1">
      <c r="A89" s="115" t="s">
        <v>64</v>
      </c>
      <c r="B89" s="215" t="s">
        <v>65</v>
      </c>
      <c r="C89" s="215"/>
      <c r="D89" s="215"/>
      <c r="E89" s="116"/>
      <c r="F89" s="117">
        <f>SUM(D92,D95,D98,D102,D105)</f>
        <v>255000</v>
      </c>
    </row>
    <row r="90" spans="1:8" ht="15" customHeight="1">
      <c r="A90" s="13" t="s">
        <v>22</v>
      </c>
      <c r="B90" s="216" t="s">
        <v>66</v>
      </c>
      <c r="C90" s="216"/>
      <c r="D90" s="216"/>
      <c r="E90" s="73"/>
      <c r="F90" s="69"/>
    </row>
    <row r="91" spans="1:8" ht="15" customHeight="1">
      <c r="A91" s="37"/>
      <c r="B91" s="137" t="s">
        <v>188</v>
      </c>
      <c r="C91" s="141" t="s">
        <v>67</v>
      </c>
      <c r="D91" s="139">
        <v>20000</v>
      </c>
      <c r="E91" s="142" t="s">
        <v>134</v>
      </c>
      <c r="F91" s="160">
        <f>SUM(D91)</f>
        <v>20000</v>
      </c>
      <c r="H91" s="12"/>
    </row>
    <row r="92" spans="1:8" ht="15" customHeight="1">
      <c r="A92" s="37"/>
      <c r="B92" s="26"/>
      <c r="C92" s="18" t="s">
        <v>24</v>
      </c>
      <c r="D92" s="19">
        <f>SUM(D90:D91)</f>
        <v>20000</v>
      </c>
      <c r="E92" s="22"/>
      <c r="F92" s="21"/>
    </row>
    <row r="93" spans="1:8" ht="15" customHeight="1">
      <c r="A93" s="13" t="s">
        <v>25</v>
      </c>
      <c r="B93" s="216" t="s">
        <v>161</v>
      </c>
      <c r="C93" s="216"/>
      <c r="D93" s="216"/>
      <c r="E93" s="73"/>
      <c r="F93" s="69"/>
    </row>
    <row r="94" spans="1:8" ht="15" customHeight="1">
      <c r="A94" s="37"/>
      <c r="B94" s="137" t="s">
        <v>188</v>
      </c>
      <c r="C94" s="141" t="s">
        <v>173</v>
      </c>
      <c r="D94" s="139">
        <v>15000</v>
      </c>
      <c r="E94" s="155" t="s">
        <v>167</v>
      </c>
      <c r="F94" s="160">
        <f>SUM(D94)</f>
        <v>15000</v>
      </c>
    </row>
    <row r="95" spans="1:8" ht="15" customHeight="1">
      <c r="A95" s="37"/>
      <c r="B95" s="26"/>
      <c r="C95" s="18" t="s">
        <v>24</v>
      </c>
      <c r="D95" s="19">
        <f>SUM(D93:D94)</f>
        <v>15000</v>
      </c>
      <c r="E95" s="22"/>
      <c r="F95" s="21"/>
    </row>
    <row r="96" spans="1:8" ht="15" customHeight="1">
      <c r="A96" s="13" t="s">
        <v>27</v>
      </c>
      <c r="B96" s="208" t="s">
        <v>68</v>
      </c>
      <c r="C96" s="208"/>
      <c r="D96" s="208"/>
      <c r="E96" s="33"/>
      <c r="F96" s="69"/>
    </row>
    <row r="97" spans="1:8" ht="19.5" customHeight="1">
      <c r="A97" s="37"/>
      <c r="B97" s="137" t="s">
        <v>188</v>
      </c>
      <c r="C97" s="141" t="s">
        <v>142</v>
      </c>
      <c r="D97" s="139">
        <v>80000</v>
      </c>
      <c r="E97" s="155" t="s">
        <v>137</v>
      </c>
      <c r="F97" s="139">
        <f>SUM(D97)</f>
        <v>80000</v>
      </c>
    </row>
    <row r="98" spans="1:8" ht="14.25" customHeight="1">
      <c r="A98" s="37"/>
      <c r="B98" s="66"/>
      <c r="C98" s="18" t="s">
        <v>24</v>
      </c>
      <c r="D98" s="19">
        <f>SUM(D97:D97)</f>
        <v>80000</v>
      </c>
      <c r="E98" s="29"/>
      <c r="F98" s="63"/>
    </row>
    <row r="99" spans="1:8" ht="14.25" customHeight="1">
      <c r="A99" s="13" t="s">
        <v>121</v>
      </c>
      <c r="B99" s="208" t="s">
        <v>164</v>
      </c>
      <c r="C99" s="208"/>
      <c r="D99" s="208"/>
      <c r="E99" s="33"/>
      <c r="F99" s="69"/>
    </row>
    <row r="100" spans="1:8" ht="14.25" customHeight="1">
      <c r="A100" s="35"/>
      <c r="B100" s="137" t="s">
        <v>188</v>
      </c>
      <c r="C100" s="141" t="s">
        <v>178</v>
      </c>
      <c r="D100" s="139">
        <v>75000</v>
      </c>
      <c r="E100" s="155" t="s">
        <v>172</v>
      </c>
      <c r="F100" s="139">
        <v>75000</v>
      </c>
    </row>
    <row r="101" spans="1:8" ht="19.5" customHeight="1">
      <c r="A101" s="37"/>
      <c r="B101" s="137"/>
      <c r="C101" s="141" t="s">
        <v>179</v>
      </c>
      <c r="D101" s="139">
        <v>15000</v>
      </c>
      <c r="E101" s="155" t="s">
        <v>192</v>
      </c>
      <c r="F101" s="139">
        <v>15000</v>
      </c>
    </row>
    <row r="102" spans="1:8" ht="15" customHeight="1">
      <c r="A102" s="37"/>
      <c r="B102" s="66"/>
      <c r="C102" s="18" t="s">
        <v>24</v>
      </c>
      <c r="D102" s="19">
        <f>SUM(D100:D101)</f>
        <v>90000</v>
      </c>
      <c r="E102" s="29"/>
      <c r="F102" s="63"/>
    </row>
    <row r="103" spans="1:8" ht="15" customHeight="1">
      <c r="A103" s="13" t="s">
        <v>141</v>
      </c>
      <c r="B103" s="192" t="s">
        <v>170</v>
      </c>
      <c r="C103" s="192"/>
      <c r="D103" s="192"/>
      <c r="E103" s="33"/>
      <c r="F103" s="69"/>
    </row>
    <row r="104" spans="1:8" ht="15" customHeight="1">
      <c r="A104" s="37"/>
      <c r="B104" s="137" t="s">
        <v>188</v>
      </c>
      <c r="C104" s="141" t="s">
        <v>171</v>
      </c>
      <c r="D104" s="139">
        <v>50000</v>
      </c>
      <c r="E104" s="155" t="s">
        <v>167</v>
      </c>
      <c r="F104" s="139">
        <f>SUM(D104)</f>
        <v>50000</v>
      </c>
    </row>
    <row r="105" spans="1:8" ht="15" customHeight="1">
      <c r="A105" s="37"/>
      <c r="B105" s="66"/>
      <c r="C105" s="18" t="s">
        <v>24</v>
      </c>
      <c r="D105" s="19">
        <f>SUM(D104:D104)</f>
        <v>50000</v>
      </c>
      <c r="E105" s="29"/>
      <c r="F105" s="63"/>
    </row>
    <row r="106" spans="1:8" ht="15" customHeight="1">
      <c r="A106" s="37"/>
      <c r="B106" s="26"/>
      <c r="C106" s="22"/>
      <c r="D106" s="21"/>
      <c r="E106" s="20"/>
      <c r="F106" s="21"/>
    </row>
    <row r="107" spans="1:8" ht="15" customHeight="1">
      <c r="A107" s="115" t="s">
        <v>69</v>
      </c>
      <c r="B107" s="215" t="s">
        <v>70</v>
      </c>
      <c r="C107" s="215"/>
      <c r="D107" s="215"/>
      <c r="E107" s="116"/>
      <c r="F107" s="117">
        <f>SUM(D110,D113,D116,D119,D122,D126)</f>
        <v>96500</v>
      </c>
    </row>
    <row r="108" spans="1:8" ht="15" customHeight="1">
      <c r="A108" s="13" t="s">
        <v>22</v>
      </c>
      <c r="B108" s="209" t="s">
        <v>125</v>
      </c>
      <c r="C108" s="209"/>
      <c r="D108" s="209"/>
      <c r="E108" s="33"/>
      <c r="F108" s="69"/>
    </row>
    <row r="109" spans="1:8" ht="18.75" customHeight="1">
      <c r="A109" s="37"/>
      <c r="B109" s="137" t="s">
        <v>188</v>
      </c>
      <c r="C109" s="138" t="s">
        <v>168</v>
      </c>
      <c r="D109" s="139">
        <v>10000</v>
      </c>
      <c r="E109" s="161" t="s">
        <v>134</v>
      </c>
      <c r="F109" s="139">
        <f>SUM(D109)</f>
        <v>10000</v>
      </c>
      <c r="H109" s="12"/>
    </row>
    <row r="110" spans="1:8" ht="15" customHeight="1">
      <c r="A110" s="65"/>
      <c r="B110" s="17"/>
      <c r="C110" s="60" t="s">
        <v>24</v>
      </c>
      <c r="D110" s="61">
        <f>SUM(D108:D109)</f>
        <v>10000</v>
      </c>
      <c r="E110" s="62"/>
      <c r="F110" s="63"/>
    </row>
    <row r="111" spans="1:8" ht="15" customHeight="1">
      <c r="A111" s="13" t="s">
        <v>25</v>
      </c>
      <c r="B111" s="209" t="s">
        <v>140</v>
      </c>
      <c r="C111" s="209"/>
      <c r="D111" s="209"/>
      <c r="E111" s="33"/>
      <c r="F111" s="69"/>
      <c r="H111" s="12"/>
    </row>
    <row r="112" spans="1:8" ht="19.5" customHeight="1">
      <c r="A112" s="37"/>
      <c r="B112" s="137" t="s">
        <v>188</v>
      </c>
      <c r="C112" s="138" t="s">
        <v>168</v>
      </c>
      <c r="D112" s="139">
        <v>15000</v>
      </c>
      <c r="E112" s="161" t="s">
        <v>134</v>
      </c>
      <c r="F112" s="139">
        <f>SUM(D112)</f>
        <v>15000</v>
      </c>
      <c r="H112" s="12"/>
    </row>
    <row r="113" spans="1:8" ht="15" customHeight="1">
      <c r="A113" s="65"/>
      <c r="B113" s="17"/>
      <c r="C113" s="60" t="s">
        <v>24</v>
      </c>
      <c r="D113" s="61">
        <f>SUM(D111:D112)</f>
        <v>15000</v>
      </c>
      <c r="E113" s="62"/>
      <c r="F113" s="63"/>
    </row>
    <row r="114" spans="1:8" ht="15.75" customHeight="1">
      <c r="A114" s="140" t="s">
        <v>27</v>
      </c>
      <c r="B114" s="209" t="s">
        <v>159</v>
      </c>
      <c r="C114" s="209"/>
      <c r="D114" s="209"/>
      <c r="E114" s="33"/>
      <c r="F114" s="69"/>
      <c r="H114" s="12"/>
    </row>
    <row r="115" spans="1:8" ht="16.5" customHeight="1">
      <c r="A115" s="37"/>
      <c r="B115" s="137" t="s">
        <v>188</v>
      </c>
      <c r="C115" s="138" t="s">
        <v>168</v>
      </c>
      <c r="D115" s="139">
        <v>10500</v>
      </c>
      <c r="E115" s="161" t="s">
        <v>134</v>
      </c>
      <c r="F115" s="139">
        <v>10500</v>
      </c>
    </row>
    <row r="116" spans="1:8" ht="15" customHeight="1">
      <c r="A116" s="65"/>
      <c r="B116" s="17"/>
      <c r="C116" s="60" t="s">
        <v>24</v>
      </c>
      <c r="D116" s="61">
        <f>SUM(D115:D115)</f>
        <v>10500</v>
      </c>
      <c r="E116" s="20"/>
      <c r="F116" s="21"/>
    </row>
    <row r="117" spans="1:8" ht="15" customHeight="1">
      <c r="A117" s="140" t="s">
        <v>121</v>
      </c>
      <c r="B117" s="209" t="s">
        <v>160</v>
      </c>
      <c r="C117" s="209"/>
      <c r="D117" s="209"/>
      <c r="E117" s="33"/>
      <c r="F117" s="69"/>
    </row>
    <row r="118" spans="1:8" ht="19.5" customHeight="1">
      <c r="A118" s="180"/>
      <c r="B118" s="137" t="s">
        <v>188</v>
      </c>
      <c r="C118" s="138" t="s">
        <v>168</v>
      </c>
      <c r="D118" s="139">
        <v>25000</v>
      </c>
      <c r="E118" s="161" t="s">
        <v>134</v>
      </c>
      <c r="F118" s="139">
        <v>25000</v>
      </c>
      <c r="H118" s="12"/>
    </row>
    <row r="119" spans="1:8" ht="12.75" customHeight="1">
      <c r="A119" s="65"/>
      <c r="B119" s="17"/>
      <c r="C119" s="60" t="s">
        <v>24</v>
      </c>
      <c r="D119" s="61">
        <f>SUM(D118:D118)</f>
        <v>25000</v>
      </c>
      <c r="E119" s="20"/>
      <c r="F119" s="21"/>
    </row>
    <row r="120" spans="1:8" ht="14.25" customHeight="1">
      <c r="A120" s="140" t="s">
        <v>141</v>
      </c>
      <c r="B120" s="209" t="s">
        <v>187</v>
      </c>
      <c r="C120" s="209"/>
      <c r="D120" s="209"/>
      <c r="E120" s="33"/>
      <c r="F120" s="69"/>
    </row>
    <row r="121" spans="1:8" ht="16.5" customHeight="1">
      <c r="A121" s="176"/>
      <c r="B121" s="137" t="s">
        <v>188</v>
      </c>
      <c r="C121" s="138" t="s">
        <v>168</v>
      </c>
      <c r="D121" s="139">
        <v>16000</v>
      </c>
      <c r="E121" s="161" t="s">
        <v>134</v>
      </c>
      <c r="F121" s="139">
        <v>16000</v>
      </c>
    </row>
    <row r="122" spans="1:8" ht="12.75" customHeight="1">
      <c r="A122" s="176"/>
      <c r="B122" s="17"/>
      <c r="C122" s="60" t="s">
        <v>24</v>
      </c>
      <c r="D122" s="61">
        <f>SUM(D121:D121)</f>
        <v>16000</v>
      </c>
      <c r="E122" s="177"/>
      <c r="F122" s="21"/>
      <c r="H122" s="12"/>
    </row>
    <row r="123" spans="1:8" ht="15" customHeight="1">
      <c r="A123" s="13" t="s">
        <v>186</v>
      </c>
      <c r="B123" s="216" t="s">
        <v>126</v>
      </c>
      <c r="C123" s="216"/>
      <c r="D123" s="216"/>
      <c r="E123" s="33"/>
      <c r="F123" s="69"/>
    </row>
    <row r="124" spans="1:8" ht="15" customHeight="1">
      <c r="A124" s="35"/>
      <c r="B124" s="137" t="s">
        <v>188</v>
      </c>
      <c r="C124" s="138" t="s">
        <v>168</v>
      </c>
      <c r="D124" s="139">
        <v>20000</v>
      </c>
      <c r="E124" s="161" t="s">
        <v>134</v>
      </c>
      <c r="F124" s="139">
        <v>10140</v>
      </c>
    </row>
    <row r="125" spans="1:8" ht="19.5" customHeight="1">
      <c r="A125" s="37"/>
      <c r="B125" s="137" t="s">
        <v>188</v>
      </c>
      <c r="C125" s="138" t="s">
        <v>136</v>
      </c>
      <c r="D125" s="139"/>
      <c r="E125" s="161" t="s">
        <v>137</v>
      </c>
      <c r="F125" s="139">
        <v>9860</v>
      </c>
    </row>
    <row r="126" spans="1:8" ht="15" customHeight="1">
      <c r="A126" s="65"/>
      <c r="B126" s="17"/>
      <c r="C126" s="60" t="s">
        <v>24</v>
      </c>
      <c r="D126" s="61">
        <f>SUM(D124:D125)</f>
        <v>20000</v>
      </c>
      <c r="E126" s="20"/>
      <c r="F126" s="63"/>
    </row>
    <row r="127" spans="1:8" ht="15" customHeight="1">
      <c r="A127" s="65"/>
      <c r="B127" s="17"/>
      <c r="C127" s="74"/>
      <c r="D127" s="63"/>
      <c r="E127" s="76"/>
      <c r="F127" s="36"/>
    </row>
    <row r="128" spans="1:8" ht="15" customHeight="1">
      <c r="A128" s="37"/>
      <c r="B128" s="26"/>
      <c r="C128" s="22"/>
      <c r="D128" s="21"/>
      <c r="E128" s="166"/>
      <c r="F128" s="21"/>
    </row>
    <row r="129" spans="1:6" ht="12.75" customHeight="1">
      <c r="A129" s="20" t="s">
        <v>71</v>
      </c>
      <c r="B129" s="20" t="s">
        <v>42</v>
      </c>
      <c r="C129" s="47"/>
      <c r="D129" s="47"/>
      <c r="E129" s="47"/>
      <c r="F129" s="21">
        <v>0</v>
      </c>
    </row>
    <row r="130" spans="1:6">
      <c r="A130" s="37"/>
      <c r="B130" s="47"/>
      <c r="C130" s="47"/>
      <c r="D130" s="47"/>
      <c r="E130" s="47"/>
      <c r="F130" s="25"/>
    </row>
    <row r="131" spans="1:6">
      <c r="A131" s="20" t="s">
        <v>72</v>
      </c>
      <c r="B131" s="210" t="s">
        <v>73</v>
      </c>
      <c r="C131" s="210"/>
      <c r="D131" s="210"/>
      <c r="E131" s="47"/>
      <c r="F131" s="21">
        <v>0</v>
      </c>
    </row>
    <row r="132" spans="1:6" ht="12" customHeight="1">
      <c r="A132" s="51"/>
      <c r="B132" s="217"/>
      <c r="C132" s="217"/>
      <c r="D132" s="48"/>
      <c r="E132" s="48"/>
      <c r="F132" s="70"/>
    </row>
    <row r="133" spans="1:6" ht="12" customHeight="1">
      <c r="A133" s="119" t="s">
        <v>74</v>
      </c>
      <c r="B133" s="218" t="s">
        <v>46</v>
      </c>
      <c r="C133" s="219"/>
      <c r="D133" s="219"/>
      <c r="E133" s="120"/>
      <c r="F133" s="118">
        <f>SUM(D136,D143)</f>
        <v>50000</v>
      </c>
    </row>
    <row r="134" spans="1:6" ht="12" customHeight="1">
      <c r="A134" s="13" t="s">
        <v>22</v>
      </c>
      <c r="B134" s="208" t="s">
        <v>158</v>
      </c>
      <c r="C134" s="208"/>
      <c r="D134" s="208"/>
      <c r="E134" s="33"/>
      <c r="F134" s="69"/>
    </row>
    <row r="135" spans="1:6" ht="12" customHeight="1">
      <c r="A135" s="37"/>
      <c r="B135" s="137" t="s">
        <v>127</v>
      </c>
      <c r="C135" s="138" t="s">
        <v>75</v>
      </c>
      <c r="D135" s="139">
        <v>25000</v>
      </c>
      <c r="E135" s="161" t="s">
        <v>134</v>
      </c>
      <c r="F135" s="139">
        <f>SUM(D135)</f>
        <v>25000</v>
      </c>
    </row>
    <row r="136" spans="1:6" ht="12" customHeight="1">
      <c r="A136" s="37"/>
      <c r="B136" s="17"/>
      <c r="C136" s="60" t="s">
        <v>24</v>
      </c>
      <c r="D136" s="61">
        <f>SUM(D135)</f>
        <v>25000</v>
      </c>
      <c r="E136" s="62"/>
      <c r="F136" s="63"/>
    </row>
    <row r="137" spans="1:6" ht="12" customHeight="1">
      <c r="A137" s="37"/>
      <c r="B137" s="16"/>
      <c r="C137" s="167"/>
      <c r="D137" s="168"/>
      <c r="E137" s="169"/>
      <c r="F137" s="170"/>
    </row>
    <row r="138" spans="1:6" ht="12" customHeight="1">
      <c r="A138" s="37"/>
      <c r="B138" s="16"/>
      <c r="C138" s="167"/>
      <c r="D138" s="168"/>
      <c r="E138" s="169"/>
      <c r="F138" s="170"/>
    </row>
    <row r="139" spans="1:6" ht="12" customHeight="1">
      <c r="A139" s="37"/>
      <c r="B139" s="16"/>
      <c r="C139" s="167"/>
      <c r="D139" s="168"/>
      <c r="E139" s="169"/>
      <c r="F139" s="170"/>
    </row>
    <row r="140" spans="1:6" ht="12" customHeight="1">
      <c r="A140" s="13" t="s">
        <v>25</v>
      </c>
      <c r="B140" s="208" t="s">
        <v>76</v>
      </c>
      <c r="C140" s="208"/>
      <c r="D140" s="208"/>
      <c r="E140" s="33"/>
      <c r="F140" s="69"/>
    </row>
    <row r="141" spans="1:6" ht="12" customHeight="1">
      <c r="A141" s="37"/>
      <c r="B141" s="17" t="s">
        <v>127</v>
      </c>
      <c r="C141" s="74" t="s">
        <v>75</v>
      </c>
      <c r="D141" s="71">
        <v>25000</v>
      </c>
      <c r="E141" s="165" t="s">
        <v>134</v>
      </c>
      <c r="F141" s="71">
        <v>23600</v>
      </c>
    </row>
    <row r="142" spans="1:6" ht="12" customHeight="1">
      <c r="A142" s="37"/>
      <c r="B142" s="26"/>
      <c r="C142" s="22" t="s">
        <v>138</v>
      </c>
      <c r="D142" s="163"/>
      <c r="E142" s="164" t="s">
        <v>139</v>
      </c>
      <c r="F142" s="163">
        <v>1400</v>
      </c>
    </row>
    <row r="143" spans="1:6" ht="12" customHeight="1">
      <c r="A143" s="37"/>
      <c r="B143" s="17"/>
      <c r="C143" s="60" t="s">
        <v>24</v>
      </c>
      <c r="D143" s="61">
        <f>SUM(D141:D142)</f>
        <v>25000</v>
      </c>
      <c r="E143" s="62"/>
      <c r="F143" s="63"/>
    </row>
    <row r="144" spans="1:6" ht="12" customHeight="1">
      <c r="A144" s="37"/>
      <c r="B144" s="26"/>
      <c r="C144" s="34"/>
      <c r="D144" s="27"/>
      <c r="E144" s="20"/>
      <c r="F144" s="21"/>
    </row>
    <row r="145" spans="1:6" ht="17.25" customHeight="1">
      <c r="A145" s="121" t="s">
        <v>77</v>
      </c>
      <c r="B145" s="220" t="s">
        <v>165</v>
      </c>
      <c r="C145" s="220"/>
      <c r="D145" s="220"/>
      <c r="E145" s="220"/>
      <c r="F145" s="122"/>
    </row>
    <row r="146" spans="1:6" ht="12" customHeight="1">
      <c r="A146" s="123"/>
      <c r="B146" s="124"/>
      <c r="C146" s="124"/>
      <c r="D146" s="124"/>
      <c r="E146" s="125" t="s">
        <v>14</v>
      </c>
      <c r="F146" s="126">
        <f>SUM(F148,F150,F152,F154,F156,F158,F163,F165,F167,F169)</f>
        <v>15000</v>
      </c>
    </row>
    <row r="147" spans="1:6" ht="12" customHeight="1">
      <c r="A147" s="51"/>
      <c r="B147" s="48"/>
      <c r="C147" s="78" t="s">
        <v>17</v>
      </c>
      <c r="D147" s="78" t="s">
        <v>18</v>
      </c>
      <c r="E147" s="22" t="s">
        <v>19</v>
      </c>
      <c r="F147" s="79"/>
    </row>
    <row r="148" spans="1:6" ht="12" customHeight="1">
      <c r="A148" s="20" t="s">
        <v>118</v>
      </c>
      <c r="B148" s="210" t="s">
        <v>119</v>
      </c>
      <c r="C148" s="210"/>
      <c r="D148" s="210"/>
      <c r="E148" s="37"/>
      <c r="F148" s="80">
        <v>0</v>
      </c>
    </row>
    <row r="149" spans="1:6" ht="16.5" customHeight="1">
      <c r="A149" s="37"/>
      <c r="B149" s="37"/>
      <c r="C149" s="37"/>
      <c r="D149" s="37"/>
      <c r="E149" s="37"/>
      <c r="F149" s="81"/>
    </row>
    <row r="150" spans="1:6" ht="12" customHeight="1">
      <c r="A150" s="20" t="s">
        <v>78</v>
      </c>
      <c r="B150" s="210" t="s">
        <v>30</v>
      </c>
      <c r="C150" s="210"/>
      <c r="D150" s="210"/>
      <c r="E150" s="37"/>
      <c r="F150" s="80">
        <v>0</v>
      </c>
    </row>
    <row r="151" spans="1:6" ht="12" customHeight="1">
      <c r="A151" s="37"/>
      <c r="B151" s="82"/>
      <c r="C151" s="82"/>
      <c r="D151" s="82"/>
      <c r="E151" s="37"/>
      <c r="F151" s="81"/>
    </row>
    <row r="152" spans="1:6" ht="12" customHeight="1">
      <c r="A152" s="20" t="s">
        <v>79</v>
      </c>
      <c r="B152" s="20" t="s">
        <v>32</v>
      </c>
      <c r="C152" s="37"/>
      <c r="D152" s="37"/>
      <c r="E152" s="37"/>
      <c r="F152" s="80">
        <v>0</v>
      </c>
    </row>
    <row r="153" spans="1:6" ht="12" customHeight="1">
      <c r="A153" s="37"/>
      <c r="B153" s="37"/>
      <c r="C153" s="37"/>
      <c r="D153" s="37"/>
      <c r="E153" s="37"/>
      <c r="F153" s="81"/>
    </row>
    <row r="154" spans="1:6" ht="12" customHeight="1">
      <c r="A154" s="20" t="s">
        <v>80</v>
      </c>
      <c r="B154" s="20" t="s">
        <v>34</v>
      </c>
      <c r="C154" s="37"/>
      <c r="D154" s="37"/>
      <c r="E154" s="37"/>
      <c r="F154" s="80">
        <v>0</v>
      </c>
    </row>
    <row r="155" spans="1:6">
      <c r="A155" s="37"/>
      <c r="B155" s="37"/>
      <c r="C155" s="37"/>
      <c r="D155" s="37"/>
      <c r="E155" s="37"/>
      <c r="F155" s="81"/>
    </row>
    <row r="156" spans="1:6" ht="12.75" customHeight="1">
      <c r="A156" s="20" t="s">
        <v>81</v>
      </c>
      <c r="B156" s="20" t="s">
        <v>36</v>
      </c>
      <c r="C156" s="37"/>
      <c r="D156" s="37"/>
      <c r="E156" s="37"/>
      <c r="F156" s="80">
        <v>0</v>
      </c>
    </row>
    <row r="157" spans="1:6" ht="12" customHeight="1">
      <c r="A157" s="37"/>
      <c r="B157" s="37"/>
      <c r="C157" s="37"/>
      <c r="D157" s="37"/>
      <c r="E157" s="37"/>
      <c r="F157" s="81"/>
    </row>
    <row r="158" spans="1:6" ht="12" customHeight="1">
      <c r="A158" s="127" t="s">
        <v>82</v>
      </c>
      <c r="B158" s="128" t="s">
        <v>162</v>
      </c>
      <c r="C158" s="129"/>
      <c r="D158" s="129"/>
      <c r="E158" s="129"/>
      <c r="F158" s="130">
        <f>SUM(D161)</f>
        <v>15000</v>
      </c>
    </row>
    <row r="159" spans="1:6" ht="12" customHeight="1">
      <c r="A159" s="13" t="s">
        <v>22</v>
      </c>
      <c r="B159" s="208" t="s">
        <v>163</v>
      </c>
      <c r="C159" s="208"/>
      <c r="D159" s="208"/>
      <c r="E159" s="33"/>
      <c r="F159" s="69"/>
    </row>
    <row r="160" spans="1:6" ht="12" customHeight="1">
      <c r="A160" s="37"/>
      <c r="B160" s="137" t="s">
        <v>120</v>
      </c>
      <c r="C160" s="138" t="s">
        <v>155</v>
      </c>
      <c r="D160" s="139">
        <v>15000</v>
      </c>
      <c r="E160" s="161" t="s">
        <v>167</v>
      </c>
      <c r="F160" s="139">
        <f>SUM(D160)</f>
        <v>15000</v>
      </c>
    </row>
    <row r="161" spans="1:6" ht="12" customHeight="1">
      <c r="A161" s="37"/>
      <c r="B161" s="17"/>
      <c r="C161" s="60" t="s">
        <v>24</v>
      </c>
      <c r="D161" s="61">
        <f>SUM(D160)</f>
        <v>15000</v>
      </c>
      <c r="E161" s="62"/>
      <c r="F161" s="63"/>
    </row>
    <row r="162" spans="1:6" ht="12" customHeight="1">
      <c r="A162" s="37"/>
      <c r="B162" s="37"/>
      <c r="C162" s="37"/>
      <c r="D162" s="37"/>
      <c r="E162" s="37"/>
      <c r="F162" s="81"/>
    </row>
    <row r="163" spans="1:6" ht="12" customHeight="1">
      <c r="A163" s="20" t="s">
        <v>83</v>
      </c>
      <c r="B163" s="20" t="s">
        <v>40</v>
      </c>
      <c r="C163" s="37"/>
      <c r="D163" s="37"/>
      <c r="E163" s="37"/>
      <c r="F163" s="75">
        <v>0</v>
      </c>
    </row>
    <row r="164" spans="1:6" ht="12" customHeight="1">
      <c r="A164" s="51"/>
      <c r="B164" s="26"/>
      <c r="C164" s="51"/>
      <c r="D164" s="80"/>
      <c r="E164" s="51"/>
      <c r="F164" s="83"/>
    </row>
    <row r="165" spans="1:6" ht="12" customHeight="1">
      <c r="A165" s="20" t="s">
        <v>84</v>
      </c>
      <c r="B165" s="20" t="s">
        <v>42</v>
      </c>
      <c r="C165" s="37"/>
      <c r="D165" s="37"/>
      <c r="E165" s="37"/>
      <c r="F165" s="80">
        <v>0</v>
      </c>
    </row>
    <row r="166" spans="1:6" ht="12" customHeight="1">
      <c r="A166" s="37"/>
      <c r="B166" s="37"/>
      <c r="C166" s="37"/>
      <c r="D166" s="37"/>
      <c r="E166" s="37"/>
      <c r="F166" s="81"/>
    </row>
    <row r="167" spans="1:6" ht="12" customHeight="1">
      <c r="A167" s="20" t="s">
        <v>85</v>
      </c>
      <c r="B167" s="210" t="s">
        <v>73</v>
      </c>
      <c r="C167" s="210"/>
      <c r="D167" s="210"/>
      <c r="E167" s="37"/>
      <c r="F167" s="80">
        <v>0</v>
      </c>
    </row>
    <row r="168" spans="1:6" ht="12" customHeight="1">
      <c r="A168" s="51"/>
      <c r="B168" s="211"/>
      <c r="C168" s="211"/>
      <c r="D168" s="51"/>
      <c r="E168" s="51"/>
      <c r="F168" s="84"/>
    </row>
    <row r="169" spans="1:6" ht="12" customHeight="1">
      <c r="A169" s="28" t="s">
        <v>86</v>
      </c>
      <c r="B169" s="203" t="s">
        <v>46</v>
      </c>
      <c r="C169" s="203"/>
      <c r="D169" s="203"/>
      <c r="E169" s="85"/>
      <c r="F169" s="75">
        <v>0</v>
      </c>
    </row>
    <row r="170" spans="1:6" ht="24" customHeight="1">
      <c r="A170" s="28"/>
      <c r="B170" s="28"/>
      <c r="C170" s="86"/>
      <c r="D170" s="86"/>
      <c r="E170" s="85"/>
      <c r="F170" s="75"/>
    </row>
    <row r="171" spans="1:6" ht="15" customHeight="1">
      <c r="A171" s="121" t="s">
        <v>133</v>
      </c>
      <c r="B171" s="212" t="s">
        <v>87</v>
      </c>
      <c r="C171" s="212"/>
      <c r="D171" s="212"/>
      <c r="E171" s="131"/>
      <c r="F171" s="132"/>
    </row>
    <row r="172" spans="1:6" ht="14.25" customHeight="1">
      <c r="A172" s="123"/>
      <c r="B172" s="123"/>
      <c r="C172" s="123"/>
      <c r="D172" s="123"/>
      <c r="E172" s="125" t="s">
        <v>14</v>
      </c>
      <c r="F172" s="133">
        <f>SUM(F174,F176,F178,F180,F182,F184,F186,F188,F195,F197)</f>
        <v>60000</v>
      </c>
    </row>
    <row r="173" spans="1:6" ht="15" customHeight="1">
      <c r="A173" s="134" t="s">
        <v>15</v>
      </c>
      <c r="B173" s="134" t="s">
        <v>16</v>
      </c>
      <c r="C173" s="78" t="s">
        <v>17</v>
      </c>
      <c r="D173" s="111" t="s">
        <v>18</v>
      </c>
      <c r="E173" s="22" t="s">
        <v>19</v>
      </c>
      <c r="F173" s="79"/>
    </row>
    <row r="174" spans="1:6" ht="15" customHeight="1">
      <c r="A174" s="20" t="s">
        <v>166</v>
      </c>
      <c r="B174" s="20" t="s">
        <v>100</v>
      </c>
      <c r="C174" s="85"/>
      <c r="D174" s="85"/>
      <c r="E174" s="85"/>
      <c r="F174" s="75">
        <v>0</v>
      </c>
    </row>
    <row r="175" spans="1:6" ht="11.25" customHeight="1">
      <c r="A175" s="37"/>
      <c r="B175" s="110"/>
      <c r="C175" s="111"/>
      <c r="D175" s="80"/>
      <c r="E175" s="22"/>
      <c r="F175" s="80"/>
    </row>
    <row r="176" spans="1:6" ht="11.25" customHeight="1">
      <c r="A176" s="20" t="s">
        <v>88</v>
      </c>
      <c r="B176" s="210" t="s">
        <v>30</v>
      </c>
      <c r="C176" s="210"/>
      <c r="D176" s="210"/>
      <c r="E176" s="85"/>
      <c r="F176" s="75">
        <v>0</v>
      </c>
    </row>
    <row r="177" spans="1:7" ht="18" customHeight="1">
      <c r="A177" s="77"/>
      <c r="B177" s="77"/>
      <c r="C177" s="77"/>
      <c r="D177" s="37"/>
      <c r="E177" s="37"/>
      <c r="F177" s="83"/>
    </row>
    <row r="178" spans="1:7">
      <c r="A178" s="28" t="s">
        <v>89</v>
      </c>
      <c r="B178" s="20" t="s">
        <v>32</v>
      </c>
      <c r="C178" s="37"/>
      <c r="D178" s="37"/>
      <c r="E178" s="37"/>
      <c r="F178" s="80">
        <v>0</v>
      </c>
    </row>
    <row r="179" spans="1:7" ht="15" customHeight="1">
      <c r="A179" s="20"/>
      <c r="B179" s="20"/>
      <c r="C179" s="37"/>
      <c r="D179" s="37"/>
      <c r="E179" s="37"/>
      <c r="F179" s="80"/>
    </row>
    <row r="180" spans="1:7" ht="12" customHeight="1">
      <c r="A180" s="20" t="s">
        <v>90</v>
      </c>
      <c r="B180" s="20" t="s">
        <v>34</v>
      </c>
      <c r="C180" s="37"/>
      <c r="D180" s="37"/>
      <c r="E180" s="37"/>
      <c r="F180" s="80">
        <v>0</v>
      </c>
    </row>
    <row r="181" spans="1:7" ht="12" customHeight="1">
      <c r="A181" s="37"/>
      <c r="B181" s="37"/>
      <c r="C181" s="37"/>
      <c r="D181" s="37"/>
      <c r="E181" s="37"/>
      <c r="F181" s="81"/>
    </row>
    <row r="182" spans="1:7" ht="12" customHeight="1">
      <c r="A182" s="20" t="s">
        <v>91</v>
      </c>
      <c r="B182" s="20" t="s">
        <v>36</v>
      </c>
      <c r="C182" s="85"/>
      <c r="D182" s="85"/>
      <c r="E182" s="85"/>
      <c r="F182" s="75">
        <v>0</v>
      </c>
    </row>
    <row r="183" spans="1:7" ht="12" customHeight="1">
      <c r="A183" s="37"/>
      <c r="B183" s="47"/>
      <c r="C183" s="47"/>
      <c r="D183" s="47"/>
      <c r="E183" s="37"/>
      <c r="F183" s="81"/>
    </row>
    <row r="184" spans="1:7" ht="12" customHeight="1">
      <c r="A184" s="20" t="s">
        <v>92</v>
      </c>
      <c r="B184" s="210" t="s">
        <v>38</v>
      </c>
      <c r="C184" s="210"/>
      <c r="D184" s="47"/>
      <c r="E184" s="37"/>
      <c r="F184" s="75">
        <v>0</v>
      </c>
    </row>
    <row r="185" spans="1:7" ht="12" customHeight="1">
      <c r="A185" s="112"/>
      <c r="B185" s="113"/>
      <c r="C185" s="113"/>
      <c r="D185" s="113"/>
      <c r="E185" s="112"/>
      <c r="F185" s="114"/>
    </row>
    <row r="186" spans="1:7" ht="12" customHeight="1">
      <c r="A186" s="20" t="s">
        <v>123</v>
      </c>
      <c r="B186" s="210" t="s">
        <v>93</v>
      </c>
      <c r="C186" s="210"/>
      <c r="D186" s="113"/>
      <c r="E186" s="112"/>
      <c r="F186" s="75">
        <v>0</v>
      </c>
    </row>
    <row r="187" spans="1:7" ht="12" customHeight="1">
      <c r="A187" s="37"/>
      <c r="B187" s="47"/>
      <c r="C187" s="47"/>
      <c r="D187" s="47"/>
      <c r="E187" s="37"/>
      <c r="F187" s="81"/>
    </row>
    <row r="188" spans="1:7" ht="12" customHeight="1">
      <c r="A188" s="127" t="s">
        <v>94</v>
      </c>
      <c r="B188" s="127" t="s">
        <v>42</v>
      </c>
      <c r="C188" s="135"/>
      <c r="D188" s="135"/>
      <c r="E188" s="129"/>
      <c r="F188" s="130">
        <f>SUM(D193)</f>
        <v>60000</v>
      </c>
      <c r="G188" s="12"/>
    </row>
    <row r="189" spans="1:7" ht="12.75" customHeight="1">
      <c r="A189" s="35" t="s">
        <v>22</v>
      </c>
      <c r="B189" s="214" t="s">
        <v>153</v>
      </c>
      <c r="C189" s="214"/>
      <c r="D189" s="214"/>
      <c r="E189" s="67"/>
      <c r="F189" s="68"/>
    </row>
    <row r="190" spans="1:7" ht="14.25" customHeight="1">
      <c r="A190" s="35"/>
      <c r="B190" s="148" t="s">
        <v>184</v>
      </c>
      <c r="C190" s="141" t="s">
        <v>185</v>
      </c>
      <c r="D190" s="139">
        <v>10000</v>
      </c>
      <c r="E190" s="155" t="s">
        <v>134</v>
      </c>
      <c r="F190" s="71">
        <v>10000</v>
      </c>
    </row>
    <row r="191" spans="1:7" ht="12" customHeight="1">
      <c r="A191" s="35"/>
      <c r="B191" s="148" t="s">
        <v>127</v>
      </c>
      <c r="C191" s="141" t="s">
        <v>174</v>
      </c>
      <c r="D191" s="139">
        <v>40000</v>
      </c>
      <c r="E191" s="155" t="s">
        <v>172</v>
      </c>
      <c r="F191" s="71">
        <v>40000</v>
      </c>
    </row>
    <row r="192" spans="1:7" ht="21.75" customHeight="1">
      <c r="A192" s="37"/>
      <c r="B192" s="148" t="s">
        <v>120</v>
      </c>
      <c r="C192" s="141" t="s">
        <v>177</v>
      </c>
      <c r="D192" s="139">
        <v>10000</v>
      </c>
      <c r="E192" s="155" t="s">
        <v>172</v>
      </c>
      <c r="F192" s="71">
        <v>10000</v>
      </c>
    </row>
    <row r="193" spans="1:6" ht="12" customHeight="1">
      <c r="A193" s="37"/>
      <c r="B193" s="172"/>
      <c r="C193" s="18" t="s">
        <v>24</v>
      </c>
      <c r="D193" s="19">
        <f>SUM(D190:D192)</f>
        <v>60000</v>
      </c>
      <c r="E193" s="149"/>
      <c r="F193" s="144"/>
    </row>
    <row r="194" spans="1:6" ht="12" customHeight="1">
      <c r="A194" s="37"/>
      <c r="B194" s="26"/>
      <c r="C194" s="34"/>
      <c r="D194" s="27"/>
      <c r="E194" s="20"/>
      <c r="F194" s="21"/>
    </row>
    <row r="195" spans="1:6" ht="12" customHeight="1">
      <c r="A195" s="28" t="s">
        <v>122</v>
      </c>
      <c r="B195" s="28" t="s">
        <v>44</v>
      </c>
      <c r="C195" s="28"/>
      <c r="D195" s="28"/>
      <c r="E195" s="37"/>
      <c r="F195" s="75">
        <v>0</v>
      </c>
    </row>
    <row r="196" spans="1:6" ht="21" customHeight="1">
      <c r="A196" s="51"/>
      <c r="B196" s="211"/>
      <c r="C196" s="211"/>
      <c r="D196" s="51"/>
      <c r="E196" s="51"/>
      <c r="F196" s="84"/>
    </row>
    <row r="197" spans="1:6" ht="12" customHeight="1">
      <c r="A197" s="28" t="s">
        <v>95</v>
      </c>
      <c r="B197" s="203" t="s">
        <v>46</v>
      </c>
      <c r="C197" s="203"/>
      <c r="D197" s="203"/>
      <c r="E197" s="85"/>
      <c r="F197" s="75">
        <v>0</v>
      </c>
    </row>
    <row r="198" spans="1:6" ht="12" customHeight="1">
      <c r="A198" s="28"/>
      <c r="B198" s="28"/>
      <c r="C198" s="86"/>
      <c r="D198" s="86"/>
      <c r="E198" s="85"/>
      <c r="F198" s="75"/>
    </row>
    <row r="199" spans="1:6" ht="12" customHeight="1">
      <c r="A199" s="121" t="s">
        <v>96</v>
      </c>
      <c r="B199" s="213" t="s">
        <v>97</v>
      </c>
      <c r="C199" s="213"/>
      <c r="D199" s="213"/>
      <c r="E199" s="136"/>
      <c r="F199" s="136"/>
    </row>
    <row r="200" spans="1:6" ht="12" customHeight="1">
      <c r="A200" s="123"/>
      <c r="B200" s="123"/>
      <c r="C200" s="123"/>
      <c r="D200" s="123"/>
      <c r="E200" s="125" t="s">
        <v>14</v>
      </c>
      <c r="F200" s="133">
        <f>SUM(F202,F204,F206,F210,F208,F212,F214,F216,F218,F220)</f>
        <v>0</v>
      </c>
    </row>
    <row r="201" spans="1:6" ht="12" customHeight="1">
      <c r="A201" s="7" t="s">
        <v>15</v>
      </c>
      <c r="B201" s="7" t="s">
        <v>16</v>
      </c>
      <c r="C201" s="8" t="s">
        <v>17</v>
      </c>
      <c r="D201" s="87" t="s">
        <v>18</v>
      </c>
      <c r="E201" s="39" t="s">
        <v>98</v>
      </c>
      <c r="F201" s="64"/>
    </row>
    <row r="202" spans="1:6" ht="14.25" customHeight="1">
      <c r="A202" s="28" t="s">
        <v>99</v>
      </c>
      <c r="B202" s="20" t="s">
        <v>100</v>
      </c>
      <c r="C202" s="85"/>
      <c r="D202" s="85"/>
      <c r="E202" s="85"/>
      <c r="F202" s="75">
        <v>0</v>
      </c>
    </row>
    <row r="203" spans="1:6" ht="19.5" customHeight="1">
      <c r="A203" s="51"/>
      <c r="B203" s="26"/>
      <c r="C203" s="51"/>
      <c r="D203" s="80"/>
      <c r="E203" s="51"/>
      <c r="F203" s="83"/>
    </row>
    <row r="204" spans="1:6" ht="15" customHeight="1">
      <c r="A204" s="28" t="s">
        <v>101</v>
      </c>
      <c r="B204" s="210" t="s">
        <v>30</v>
      </c>
      <c r="C204" s="210"/>
      <c r="D204" s="210"/>
      <c r="E204" s="37"/>
      <c r="F204" s="80">
        <v>0</v>
      </c>
    </row>
    <row r="205" spans="1:6" ht="12" customHeight="1">
      <c r="A205" s="37"/>
      <c r="B205" s="201"/>
      <c r="C205" s="201"/>
      <c r="D205" s="201"/>
      <c r="E205" s="37"/>
      <c r="F205" s="81"/>
    </row>
    <row r="206" spans="1:6" ht="12" customHeight="1">
      <c r="A206" s="28" t="s">
        <v>102</v>
      </c>
      <c r="B206" s="20" t="s">
        <v>32</v>
      </c>
      <c r="C206" s="37"/>
      <c r="D206" s="37"/>
      <c r="E206" s="37"/>
      <c r="F206" s="80">
        <v>0</v>
      </c>
    </row>
    <row r="207" spans="1:6" ht="12" customHeight="1">
      <c r="A207" s="37"/>
      <c r="B207" s="37"/>
      <c r="C207" s="37"/>
      <c r="D207" s="37"/>
      <c r="E207" s="37"/>
      <c r="F207" s="81"/>
    </row>
    <row r="208" spans="1:6" ht="12.75" customHeight="1">
      <c r="A208" s="28" t="s">
        <v>103</v>
      </c>
      <c r="B208" s="20" t="s">
        <v>34</v>
      </c>
      <c r="C208" s="37"/>
      <c r="D208" s="37"/>
      <c r="E208" s="37"/>
      <c r="F208" s="80">
        <v>0</v>
      </c>
    </row>
    <row r="209" spans="1:6" ht="12" customHeight="1">
      <c r="A209" s="37"/>
      <c r="B209" s="37"/>
      <c r="C209" s="37"/>
      <c r="D209" s="37"/>
      <c r="E209" s="37"/>
      <c r="F209" s="81"/>
    </row>
    <row r="210" spans="1:6" ht="12" customHeight="1">
      <c r="A210" s="28" t="s">
        <v>104</v>
      </c>
      <c r="B210" s="20" t="s">
        <v>36</v>
      </c>
      <c r="C210" s="37"/>
      <c r="D210" s="37"/>
      <c r="E210" s="37"/>
      <c r="F210" s="80">
        <v>0</v>
      </c>
    </row>
    <row r="211" spans="1:6" ht="12.75" customHeight="1">
      <c r="A211" s="37"/>
      <c r="B211" s="37"/>
      <c r="C211" s="37"/>
      <c r="D211" s="37"/>
      <c r="E211" s="37"/>
      <c r="F211" s="81"/>
    </row>
    <row r="212" spans="1:6" ht="12" customHeight="1">
      <c r="A212" s="28" t="s">
        <v>105</v>
      </c>
      <c r="B212" s="20" t="s">
        <v>38</v>
      </c>
      <c r="C212" s="37"/>
      <c r="D212" s="37"/>
      <c r="E212" s="37"/>
      <c r="F212" s="80">
        <v>0</v>
      </c>
    </row>
    <row r="213" spans="1:6" ht="12.75" customHeight="1">
      <c r="A213" s="37"/>
      <c r="B213" s="37"/>
      <c r="C213" s="37"/>
      <c r="D213" s="37"/>
      <c r="E213" s="37"/>
      <c r="F213" s="81"/>
    </row>
    <row r="214" spans="1:6">
      <c r="A214" s="28" t="s">
        <v>106</v>
      </c>
      <c r="B214" s="20" t="s">
        <v>40</v>
      </c>
      <c r="C214" s="85"/>
      <c r="D214" s="85"/>
      <c r="E214" s="85"/>
      <c r="F214" s="75">
        <v>0</v>
      </c>
    </row>
    <row r="215" spans="1:6" ht="12" customHeight="1">
      <c r="A215" s="51"/>
      <c r="B215" s="26"/>
      <c r="C215" s="51"/>
      <c r="D215" s="80"/>
      <c r="E215" s="51"/>
      <c r="F215" s="83"/>
    </row>
    <row r="216" spans="1:6" ht="18" customHeight="1">
      <c r="A216" s="28" t="s">
        <v>107</v>
      </c>
      <c r="B216" s="20" t="s">
        <v>42</v>
      </c>
      <c r="C216" s="85"/>
      <c r="D216" s="85"/>
      <c r="E216" s="85"/>
      <c r="F216" s="75">
        <v>0</v>
      </c>
    </row>
    <row r="217" spans="1:6" ht="21" customHeight="1">
      <c r="A217" s="51"/>
      <c r="B217" s="51"/>
      <c r="C217" s="51"/>
      <c r="D217" s="80"/>
      <c r="E217" s="51"/>
      <c r="F217" s="83"/>
    </row>
    <row r="218" spans="1:6" ht="15" customHeight="1">
      <c r="A218" s="28" t="s">
        <v>108</v>
      </c>
      <c r="B218" s="202" t="s">
        <v>44</v>
      </c>
      <c r="C218" s="202"/>
      <c r="D218" s="202"/>
      <c r="E218" s="85"/>
      <c r="F218" s="75">
        <v>0</v>
      </c>
    </row>
    <row r="219" spans="1:6" ht="15" customHeight="1">
      <c r="A219" s="28"/>
      <c r="B219" s="20"/>
      <c r="C219" s="85"/>
      <c r="D219" s="85"/>
      <c r="E219" s="85"/>
      <c r="F219" s="75"/>
    </row>
    <row r="220" spans="1:6" ht="18" customHeight="1">
      <c r="A220" s="28" t="s">
        <v>109</v>
      </c>
      <c r="B220" s="203" t="s">
        <v>46</v>
      </c>
      <c r="C220" s="203"/>
      <c r="D220" s="203"/>
      <c r="E220" s="85"/>
      <c r="F220" s="75">
        <v>0</v>
      </c>
    </row>
    <row r="221" spans="1:6" ht="23.25" customHeight="1">
      <c r="A221" s="28"/>
      <c r="B221" s="28"/>
      <c r="C221" s="86"/>
      <c r="D221" s="86"/>
      <c r="E221" s="85"/>
      <c r="F221" s="75"/>
    </row>
    <row r="222" spans="1:6" ht="12.75" customHeight="1">
      <c r="A222" s="204" t="s">
        <v>110</v>
      </c>
      <c r="B222" s="204"/>
      <c r="C222" s="204"/>
      <c r="D222" s="204"/>
      <c r="E222" s="204"/>
      <c r="F222" s="83">
        <f>SUM(F200,F172,F146,F44,F10)</f>
        <v>1003000</v>
      </c>
    </row>
    <row r="223" spans="1:6" ht="12.75" customHeight="1">
      <c r="A223" s="34"/>
      <c r="B223" s="34"/>
      <c r="C223" s="34"/>
      <c r="D223" s="34"/>
      <c r="E223" s="34"/>
      <c r="F223" s="83"/>
    </row>
    <row r="224" spans="1:6" ht="12.75" customHeight="1">
      <c r="A224" s="77"/>
      <c r="B224" s="77"/>
      <c r="C224" s="77"/>
      <c r="D224" s="51"/>
      <c r="E224" s="51"/>
      <c r="F224" s="83"/>
    </row>
    <row r="225" spans="1:7" ht="12.75" customHeight="1">
      <c r="A225" s="205" t="s">
        <v>111</v>
      </c>
      <c r="B225" s="206"/>
      <c r="C225" s="206"/>
      <c r="D225" s="206"/>
      <c r="E225" s="207"/>
      <c r="F225" s="88"/>
    </row>
    <row r="226" spans="1:7" ht="12.75" customHeight="1">
      <c r="A226" s="197" t="s">
        <v>1</v>
      </c>
      <c r="B226" s="198"/>
      <c r="C226" s="198"/>
      <c r="D226" s="198"/>
      <c r="E226" s="89">
        <f>SUM(F202,F174,F148,F46,F12)</f>
        <v>406500</v>
      </c>
      <c r="F226" s="44"/>
    </row>
    <row r="227" spans="1:7" ht="12.75" customHeight="1">
      <c r="A227" s="197" t="s">
        <v>2</v>
      </c>
      <c r="B227" s="198"/>
      <c r="C227" s="198"/>
      <c r="D227" s="198"/>
      <c r="E227" s="89">
        <f>SUM(F204,F176,F150,F70,F25)</f>
        <v>50000</v>
      </c>
      <c r="F227" s="44"/>
    </row>
    <row r="228" spans="1:7" s="97" customFormat="1" ht="12.75" customHeight="1">
      <c r="A228" s="197" t="s">
        <v>3</v>
      </c>
      <c r="B228" s="198"/>
      <c r="C228" s="198"/>
      <c r="D228" s="198"/>
      <c r="E228" s="89">
        <f>SUM(F206,F178,F152,F76,F27)</f>
        <v>0</v>
      </c>
      <c r="F228" s="44"/>
    </row>
    <row r="229" spans="1:7" ht="12.75" customHeight="1">
      <c r="A229" s="197" t="s">
        <v>4</v>
      </c>
      <c r="B229" s="198"/>
      <c r="C229" s="198"/>
      <c r="D229" s="198"/>
      <c r="E229" s="89">
        <f>SUM(F208,F180,F154,F29,F78)</f>
        <v>0</v>
      </c>
      <c r="F229" s="44"/>
    </row>
    <row r="230" spans="1:7" ht="12.75" customHeight="1">
      <c r="A230" s="197" t="s">
        <v>5</v>
      </c>
      <c r="B230" s="198"/>
      <c r="C230" s="198"/>
      <c r="D230" s="198"/>
      <c r="E230" s="89">
        <f>SUM(F210,F182,F156,F80,F31)</f>
        <v>70000</v>
      </c>
      <c r="F230" s="44"/>
    </row>
    <row r="231" spans="1:7" ht="14.25" customHeight="1">
      <c r="A231" s="197" t="s">
        <v>6</v>
      </c>
      <c r="B231" s="198"/>
      <c r="C231" s="198"/>
      <c r="D231" s="198"/>
      <c r="E231" s="89">
        <f>SUM(F212,F184,F158,F89,F33)</f>
        <v>270000</v>
      </c>
      <c r="F231" s="44"/>
    </row>
    <row r="232" spans="1:7" ht="12" customHeight="1">
      <c r="A232" s="197" t="s">
        <v>7</v>
      </c>
      <c r="B232" s="198"/>
      <c r="C232" s="198"/>
      <c r="D232" s="198"/>
      <c r="E232" s="89">
        <f>SUM(F214,F186,F163,F107,F35)</f>
        <v>96500</v>
      </c>
      <c r="F232" s="44"/>
    </row>
    <row r="233" spans="1:7" ht="15" customHeight="1">
      <c r="A233" s="197" t="s">
        <v>8</v>
      </c>
      <c r="B233" s="198"/>
      <c r="C233" s="198"/>
      <c r="D233" s="198"/>
      <c r="E233" s="89">
        <f>SUM(F216,F188,F165,F129,F37)</f>
        <v>60000</v>
      </c>
      <c r="F233" s="44"/>
    </row>
    <row r="234" spans="1:7" ht="12.75" customHeight="1">
      <c r="A234" s="197" t="s">
        <v>9</v>
      </c>
      <c r="B234" s="198"/>
      <c r="C234" s="198"/>
      <c r="D234" s="198"/>
      <c r="E234" s="89">
        <f>SUM(F218,F195,F167,F131,F39)</f>
        <v>0</v>
      </c>
      <c r="F234" s="44"/>
    </row>
    <row r="235" spans="1:7" ht="12.75" customHeight="1">
      <c r="A235" s="199" t="s">
        <v>10</v>
      </c>
      <c r="B235" s="200"/>
      <c r="C235" s="200"/>
      <c r="D235" s="200"/>
      <c r="E235" s="89">
        <f>SUM(F220,F197,F169,F133,F41)</f>
        <v>50000</v>
      </c>
      <c r="F235" s="44"/>
    </row>
    <row r="236" spans="1:7" ht="18" customHeight="1">
      <c r="A236" s="90" t="s">
        <v>24</v>
      </c>
      <c r="B236" s="91"/>
      <c r="C236" s="91"/>
      <c r="D236" s="91"/>
      <c r="E236" s="150">
        <f>SUM(E226:E235)</f>
        <v>1003000</v>
      </c>
      <c r="F236" s="83"/>
    </row>
    <row r="237" spans="1:7">
      <c r="A237" s="196"/>
      <c r="B237" s="196"/>
      <c r="C237" s="196"/>
      <c r="D237" s="196"/>
      <c r="E237" s="196"/>
      <c r="F237" s="196"/>
    </row>
    <row r="238" spans="1:7">
      <c r="A238" s="153"/>
      <c r="B238" s="153"/>
      <c r="C238" s="153"/>
      <c r="D238" s="153"/>
      <c r="E238" s="153"/>
      <c r="F238" s="153"/>
    </row>
    <row r="239" spans="1:7">
      <c r="A239" s="195" t="s">
        <v>112</v>
      </c>
      <c r="B239" s="195"/>
      <c r="C239" s="195"/>
      <c r="D239" s="195"/>
      <c r="E239" s="195"/>
      <c r="F239" s="195"/>
      <c r="G239" s="12"/>
    </row>
    <row r="240" spans="1:7">
      <c r="A240" s="194" t="s">
        <v>143</v>
      </c>
      <c r="B240" s="194"/>
      <c r="C240" s="194"/>
      <c r="D240" s="194"/>
      <c r="E240" s="194"/>
      <c r="F240" s="194"/>
    </row>
    <row r="241" spans="1:7" s="12" customFormat="1">
      <c r="A241" s="92"/>
      <c r="B241" s="93" t="s">
        <v>144</v>
      </c>
      <c r="C241" s="14"/>
      <c r="D241" s="14"/>
      <c r="E241" s="94">
        <f>SUM(F15+F18+F22+F49+F58+F64+F72+F73+F91+F109+F112+F115+F118+F121+F124+F135+F141+F190)</f>
        <v>309740</v>
      </c>
      <c r="F241" s="95"/>
      <c r="G241" s="2"/>
    </row>
    <row r="242" spans="1:7" s="12" customFormat="1">
      <c r="A242" s="92"/>
      <c r="B242" s="96" t="s">
        <v>150</v>
      </c>
      <c r="C242" s="37"/>
      <c r="D242" s="37"/>
      <c r="E242" s="154">
        <f>SUM(F84+F100+F191+F192)</f>
        <v>175000</v>
      </c>
      <c r="F242" s="95"/>
      <c r="G242" s="2"/>
    </row>
    <row r="243" spans="1:7">
      <c r="A243" s="92"/>
      <c r="B243" s="96" t="s">
        <v>145</v>
      </c>
      <c r="C243" s="37"/>
      <c r="D243" s="37"/>
      <c r="E243" s="154">
        <f t="shared" ref="E243:E244" si="2">SUM(0)</f>
        <v>0</v>
      </c>
      <c r="F243" s="95"/>
    </row>
    <row r="244" spans="1:7">
      <c r="A244" s="92"/>
      <c r="B244" s="96" t="s">
        <v>146</v>
      </c>
      <c r="C244" s="37"/>
      <c r="D244" s="37"/>
      <c r="E244" s="154">
        <f t="shared" si="2"/>
        <v>0</v>
      </c>
      <c r="F244" s="95"/>
    </row>
    <row r="245" spans="1:7" s="12" customFormat="1" ht="12.75" customHeight="1">
      <c r="A245" s="98"/>
      <c r="B245" s="99" t="s">
        <v>176</v>
      </c>
      <c r="C245" s="100"/>
      <c r="D245" s="100"/>
      <c r="E245" s="101"/>
      <c r="F245" s="102"/>
      <c r="G245" s="2"/>
    </row>
    <row r="246" spans="1:7" s="12" customFormat="1" ht="15.75" customHeight="1">
      <c r="A246" s="92"/>
      <c r="B246" s="96" t="s">
        <v>113</v>
      </c>
      <c r="C246" s="37"/>
      <c r="D246" s="37"/>
      <c r="E246" s="154">
        <f>SUM(F97+F125)</f>
        <v>89860</v>
      </c>
      <c r="F246" s="95"/>
      <c r="G246" s="2"/>
    </row>
    <row r="247" spans="1:7" s="12" customFormat="1" ht="12.75" customHeight="1">
      <c r="A247" s="92"/>
      <c r="B247" s="96" t="s">
        <v>114</v>
      </c>
      <c r="C247" s="37"/>
      <c r="D247" s="37"/>
      <c r="E247" s="154">
        <f>SUM(F142)</f>
        <v>1400</v>
      </c>
      <c r="F247" s="95"/>
      <c r="G247" s="2"/>
    </row>
    <row r="248" spans="1:7">
      <c r="A248" s="37"/>
      <c r="B248" s="103" t="s">
        <v>128</v>
      </c>
      <c r="C248" s="53"/>
      <c r="D248" s="37"/>
      <c r="E248" s="154">
        <f>SUM(F54+F67)</f>
        <v>84771</v>
      </c>
      <c r="F248" s="95"/>
    </row>
    <row r="249" spans="1:7" s="12" customFormat="1" ht="12.75" customHeight="1">
      <c r="A249" s="37"/>
      <c r="B249" s="103" t="s">
        <v>151</v>
      </c>
      <c r="C249" s="53"/>
      <c r="D249" s="37"/>
      <c r="E249" s="154">
        <f>SUM(F14+F21+F50+F59+F63+F66+F82+F94+F104+F160)</f>
        <v>268451.66000000003</v>
      </c>
      <c r="F249" s="95"/>
      <c r="G249" s="2"/>
    </row>
    <row r="250" spans="1:7" s="12" customFormat="1" ht="12.75" customHeight="1">
      <c r="A250" s="37"/>
      <c r="B250" s="103" t="s">
        <v>147</v>
      </c>
      <c r="C250" s="53"/>
      <c r="D250" s="37"/>
      <c r="E250" s="154">
        <f>SUM(0)</f>
        <v>0</v>
      </c>
      <c r="F250" s="95"/>
      <c r="G250" s="2"/>
    </row>
    <row r="251" spans="1:7">
      <c r="A251" s="92"/>
      <c r="B251" s="193" t="s">
        <v>148</v>
      </c>
      <c r="C251" s="194"/>
      <c r="D251" s="37"/>
      <c r="E251" s="154">
        <f t="shared" ref="E251:E254" si="3">SUM(0)</f>
        <v>0</v>
      </c>
      <c r="F251" s="95"/>
    </row>
    <row r="252" spans="1:7" s="12" customFormat="1" ht="12.75" customHeight="1">
      <c r="A252" s="92"/>
      <c r="B252" s="96" t="s">
        <v>129</v>
      </c>
      <c r="C252" s="86"/>
      <c r="D252" s="37"/>
      <c r="E252" s="154">
        <f>SUM(F83)</f>
        <v>17000</v>
      </c>
      <c r="F252" s="95"/>
      <c r="G252" s="2"/>
    </row>
    <row r="253" spans="1:7" s="12" customFormat="1" ht="12.75" customHeight="1">
      <c r="A253" s="92"/>
      <c r="B253" s="96" t="s">
        <v>152</v>
      </c>
      <c r="C253" s="86"/>
      <c r="D253" s="37"/>
      <c r="E253" s="154">
        <f>SUM(F101)</f>
        <v>15000</v>
      </c>
      <c r="F253" s="95"/>
      <c r="G253" s="2"/>
    </row>
    <row r="254" spans="1:7">
      <c r="A254" s="92"/>
      <c r="B254" s="96" t="s">
        <v>149</v>
      </c>
      <c r="C254" s="86"/>
      <c r="D254" s="37"/>
      <c r="E254" s="154">
        <f t="shared" si="3"/>
        <v>0</v>
      </c>
      <c r="F254" s="95"/>
    </row>
    <row r="255" spans="1:7">
      <c r="A255" s="92"/>
      <c r="B255" s="178" t="s">
        <v>199</v>
      </c>
      <c r="C255" s="86"/>
      <c r="D255" s="179"/>
      <c r="E255" s="154">
        <f>SUM(F65)</f>
        <v>41777.339999999997</v>
      </c>
      <c r="F255" s="95"/>
    </row>
    <row r="256" spans="1:7">
      <c r="A256" s="92"/>
      <c r="B256" s="104" t="s">
        <v>115</v>
      </c>
      <c r="C256" s="105"/>
      <c r="D256" s="105"/>
      <c r="E256" s="106">
        <f>SUM(E241:E255)</f>
        <v>1003000</v>
      </c>
      <c r="F256" s="95"/>
    </row>
    <row r="257" spans="1:7">
      <c r="A257" s="37"/>
      <c r="B257" s="107"/>
      <c r="C257" s="108"/>
      <c r="D257" s="108"/>
      <c r="E257" s="109"/>
      <c r="F257" s="81"/>
      <c r="G257" s="12"/>
    </row>
    <row r="258" spans="1:7">
      <c r="A258" s="53"/>
      <c r="B258" s="40"/>
      <c r="C258" s="40"/>
      <c r="D258" s="40"/>
      <c r="E258" s="40"/>
      <c r="F258" s="40"/>
    </row>
    <row r="259" spans="1:7">
      <c r="A259" s="195" t="s">
        <v>116</v>
      </c>
      <c r="B259" s="195"/>
      <c r="C259" s="195"/>
      <c r="D259" s="195"/>
      <c r="E259" s="195"/>
      <c r="F259" s="195"/>
    </row>
    <row r="260" spans="1:7">
      <c r="A260" s="196" t="s">
        <v>197</v>
      </c>
      <c r="B260" s="196"/>
      <c r="C260" s="196"/>
      <c r="D260" s="196"/>
      <c r="E260" s="196"/>
      <c r="F260" s="196"/>
    </row>
    <row r="261" spans="1:7">
      <c r="A261" s="153"/>
      <c r="B261" s="153"/>
      <c r="C261" s="153"/>
      <c r="D261" s="153"/>
      <c r="E261" s="153"/>
      <c r="F261" s="153"/>
    </row>
    <row r="262" spans="1:7">
      <c r="A262" s="153"/>
      <c r="B262" s="153"/>
      <c r="C262" s="153"/>
      <c r="D262" s="153"/>
      <c r="E262" s="153"/>
      <c r="F262" s="153"/>
    </row>
    <row r="263" spans="1:7">
      <c r="B263" s="191" t="s">
        <v>202</v>
      </c>
      <c r="C263" s="41"/>
      <c r="D263" s="41"/>
      <c r="E263" s="42" t="s">
        <v>117</v>
      </c>
    </row>
    <row r="264" spans="1:7">
      <c r="B264" s="191" t="s">
        <v>203</v>
      </c>
      <c r="C264" s="41"/>
      <c r="D264" s="41"/>
      <c r="E264" s="41"/>
    </row>
    <row r="265" spans="1:7">
      <c r="B265" s="41"/>
      <c r="C265" s="41"/>
      <c r="D265" s="41"/>
      <c r="E265" s="41"/>
    </row>
    <row r="266" spans="1:7">
      <c r="B266" s="41" t="s">
        <v>204</v>
      </c>
      <c r="C266" s="41"/>
      <c r="D266" s="41"/>
      <c r="E266" s="42" t="s">
        <v>205</v>
      </c>
    </row>
  </sheetData>
  <mergeCells count="80">
    <mergeCell ref="B20:D20"/>
    <mergeCell ref="B99:D99"/>
    <mergeCell ref="A2:F2"/>
    <mergeCell ref="A4:F4"/>
    <mergeCell ref="A5:F5"/>
    <mergeCell ref="A6:F6"/>
    <mergeCell ref="A7:F7"/>
    <mergeCell ref="B48:D48"/>
    <mergeCell ref="B62:D62"/>
    <mergeCell ref="B53:D53"/>
    <mergeCell ref="B25:D25"/>
    <mergeCell ref="A8:F8"/>
    <mergeCell ref="B9:F9"/>
    <mergeCell ref="E11:F11"/>
    <mergeCell ref="B13:D13"/>
    <mergeCell ref="B17:D17"/>
    <mergeCell ref="B39:D39"/>
    <mergeCell ref="B41:D41"/>
    <mergeCell ref="B43:F43"/>
    <mergeCell ref="E45:F45"/>
    <mergeCell ref="B89:D89"/>
    <mergeCell ref="B57:D57"/>
    <mergeCell ref="B90:D90"/>
    <mergeCell ref="B96:D96"/>
    <mergeCell ref="B93:D93"/>
    <mergeCell ref="B70:D70"/>
    <mergeCell ref="B71:D71"/>
    <mergeCell ref="B76:D76"/>
    <mergeCell ref="B80:D80"/>
    <mergeCell ref="B81:D81"/>
    <mergeCell ref="B150:D150"/>
    <mergeCell ref="B107:D107"/>
    <mergeCell ref="B108:D108"/>
    <mergeCell ref="B114:D114"/>
    <mergeCell ref="B123:D123"/>
    <mergeCell ref="B131:D131"/>
    <mergeCell ref="B132:C132"/>
    <mergeCell ref="B133:D133"/>
    <mergeCell ref="B140:D140"/>
    <mergeCell ref="B145:E145"/>
    <mergeCell ref="B148:D148"/>
    <mergeCell ref="B111:D111"/>
    <mergeCell ref="B120:D120"/>
    <mergeCell ref="A231:D231"/>
    <mergeCell ref="B134:D134"/>
    <mergeCell ref="B117:D117"/>
    <mergeCell ref="B204:D204"/>
    <mergeCell ref="B167:D167"/>
    <mergeCell ref="B168:C168"/>
    <mergeCell ref="B169:D169"/>
    <mergeCell ref="B171:D171"/>
    <mergeCell ref="B176:D176"/>
    <mergeCell ref="B184:C184"/>
    <mergeCell ref="B186:C186"/>
    <mergeCell ref="B196:C196"/>
    <mergeCell ref="B197:D197"/>
    <mergeCell ref="B199:D199"/>
    <mergeCell ref="B189:D189"/>
    <mergeCell ref="B159:D159"/>
    <mergeCell ref="A226:D226"/>
    <mergeCell ref="A227:D227"/>
    <mergeCell ref="A228:D228"/>
    <mergeCell ref="A229:D229"/>
    <mergeCell ref="A230:D230"/>
    <mergeCell ref="B103:D103"/>
    <mergeCell ref="B251:C251"/>
    <mergeCell ref="A259:F259"/>
    <mergeCell ref="A260:F260"/>
    <mergeCell ref="A233:D233"/>
    <mergeCell ref="A234:D234"/>
    <mergeCell ref="A235:D235"/>
    <mergeCell ref="A237:F237"/>
    <mergeCell ref="A239:F239"/>
    <mergeCell ref="A240:F240"/>
    <mergeCell ref="A232:D232"/>
    <mergeCell ref="B205:D205"/>
    <mergeCell ref="B218:D218"/>
    <mergeCell ref="B220:D220"/>
    <mergeCell ref="A222:E222"/>
    <mergeCell ref="A225:E225"/>
  </mergeCell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I. Izmjene programa građenja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Anamarija Rimay</cp:lastModifiedBy>
  <cp:lastPrinted>2026-06-29T08:18:08Z</cp:lastPrinted>
  <dcterms:created xsi:type="dcterms:W3CDTF">2020-12-04T14:16:07Z</dcterms:created>
  <dcterms:modified xsi:type="dcterms:W3CDTF">2026-07-09T12:38:04Z</dcterms:modified>
</cp:coreProperties>
</file>